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V:\0504_Allgemein\Internetauftritt_SB4_Dateien\"/>
    </mc:Choice>
  </mc:AlternateContent>
  <bookViews>
    <workbookView xWindow="450" yWindow="3915" windowWidth="13980" windowHeight="3720" tabRatio="812"/>
  </bookViews>
  <sheets>
    <sheet name="Personalaufstellung Therapeuten" sheetId="3" r:id="rId1"/>
    <sheet name="Verwaltungskosten" sheetId="4" r:id="rId2"/>
    <sheet name="Gesamtkosten" sheetId="1" r:id="rId3"/>
    <sheet name="Berechnung Zeitanteile FE " sheetId="5" r:id="rId4"/>
    <sheet name="Berechnung Vergütung FE" sheetId="6" r:id="rId5"/>
    <sheet name="Diagnostik" sheetId="8" r:id="rId6"/>
  </sheets>
  <definedNames>
    <definedName name="_xlnm.Print_Titles" localSheetId="0">'Personalaufstellung Therapeuten'!$14:$16</definedName>
  </definedNames>
  <calcPr calcId="162913"/>
</workbook>
</file>

<file path=xl/calcChain.xml><?xml version="1.0" encoding="utf-8"?>
<calcChain xmlns="http://schemas.openxmlformats.org/spreadsheetml/2006/main">
  <c r="F133" i="3" l="1"/>
  <c r="E10" i="5" l="1"/>
  <c r="E12" i="5"/>
  <c r="F12" i="5" l="1"/>
  <c r="F10" i="5"/>
  <c r="F45" i="3"/>
  <c r="C14" i="8" l="1"/>
  <c r="F68" i="3" l="1"/>
  <c r="F50" i="3" l="1"/>
  <c r="D50" i="3" s="1"/>
  <c r="F51" i="3"/>
  <c r="D51" i="3" s="1"/>
  <c r="F58" i="3"/>
  <c r="D58" i="3" s="1"/>
  <c r="F59" i="3"/>
  <c r="D59" i="3" s="1"/>
  <c r="F60" i="3"/>
  <c r="D60" i="3" s="1"/>
  <c r="D154" i="3"/>
  <c r="D148" i="3"/>
  <c r="D145" i="3"/>
  <c r="D146" i="3"/>
  <c r="F123" i="3"/>
  <c r="D123" i="3" s="1"/>
  <c r="F124" i="3"/>
  <c r="D124" i="3" s="1"/>
  <c r="F125" i="3"/>
  <c r="D125" i="3" s="1"/>
  <c r="F126" i="3"/>
  <c r="D126" i="3" s="1"/>
  <c r="F116" i="3"/>
  <c r="D116" i="3" s="1"/>
  <c r="F117" i="3"/>
  <c r="D117" i="3" s="1"/>
  <c r="F118" i="3"/>
  <c r="D118" i="3" s="1"/>
  <c r="F119" i="3"/>
  <c r="D119" i="3" s="1"/>
  <c r="F110" i="3"/>
  <c r="D110" i="3" s="1"/>
  <c r="F111" i="3"/>
  <c r="D111" i="3" s="1"/>
  <c r="F112" i="3"/>
  <c r="D112" i="3" s="1"/>
  <c r="I42" i="3"/>
  <c r="G51" i="3" l="1"/>
  <c r="H51" i="3"/>
  <c r="G50" i="3"/>
  <c r="H50" i="3"/>
  <c r="G59" i="3"/>
  <c r="H59" i="3"/>
  <c r="G60" i="3"/>
  <c r="H60" i="3"/>
  <c r="G58" i="3"/>
  <c r="H58" i="3"/>
  <c r="G125" i="3"/>
  <c r="H125" i="3"/>
  <c r="G126" i="3"/>
  <c r="H126" i="3"/>
  <c r="G124" i="3"/>
  <c r="H124" i="3"/>
  <c r="G123" i="3"/>
  <c r="H123" i="3"/>
  <c r="G119" i="3"/>
  <c r="H119" i="3"/>
  <c r="G118" i="3"/>
  <c r="H118" i="3"/>
  <c r="G117" i="3"/>
  <c r="H117" i="3"/>
  <c r="G116" i="3"/>
  <c r="H116" i="3"/>
  <c r="H111" i="3"/>
  <c r="G111" i="3"/>
  <c r="G110" i="3"/>
  <c r="H110" i="3"/>
  <c r="G112" i="3"/>
  <c r="H112" i="3"/>
  <c r="C38" i="5" l="1"/>
  <c r="C37" i="5"/>
  <c r="F135" i="3"/>
  <c r="F97" i="3"/>
  <c r="F21" i="5" l="1"/>
  <c r="E21" i="6" l="1"/>
  <c r="E38" i="5" l="1"/>
  <c r="E146" i="3" s="1"/>
  <c r="E37" i="5"/>
  <c r="E145" i="3" s="1"/>
  <c r="C55" i="8"/>
  <c r="D54" i="8"/>
  <c r="E54" i="8" s="1"/>
  <c r="E62" i="8" s="1"/>
  <c r="D53" i="8"/>
  <c r="E53" i="8" s="1"/>
  <c r="E61" i="8" s="1"/>
  <c r="D52" i="8"/>
  <c r="E52" i="8" s="1"/>
  <c r="E60" i="8" s="1"/>
  <c r="D51" i="8"/>
  <c r="E51" i="8" s="1"/>
  <c r="E59" i="8" s="1"/>
  <c r="C33" i="8"/>
  <c r="D32" i="8"/>
  <c r="E32" i="8" s="1"/>
  <c r="E40" i="8" s="1"/>
  <c r="D31" i="8"/>
  <c r="E31" i="8" s="1"/>
  <c r="E39" i="8" s="1"/>
  <c r="D30" i="8"/>
  <c r="E30" i="8" s="1"/>
  <c r="E38" i="8" s="1"/>
  <c r="D29" i="8"/>
  <c r="E29" i="8" s="1"/>
  <c r="E37" i="8" s="1"/>
  <c r="C11" i="8"/>
  <c r="D9" i="8"/>
  <c r="E9" i="8" s="1"/>
  <c r="C34" i="5"/>
  <c r="C32" i="5"/>
  <c r="F19" i="5"/>
  <c r="I37" i="4"/>
  <c r="C37" i="4"/>
  <c r="E44" i="8" l="1"/>
  <c r="E43" i="8"/>
  <c r="E22" i="8"/>
  <c r="E21" i="8"/>
  <c r="E66" i="8"/>
  <c r="E65" i="8"/>
  <c r="I39" i="4"/>
  <c r="G154" i="3"/>
  <c r="E17" i="8"/>
  <c r="H19" i="5"/>
  <c r="D8" i="8"/>
  <c r="E8" i="8" s="1"/>
  <c r="D10" i="8"/>
  <c r="E10" i="8" s="1"/>
  <c r="D7" i="8"/>
  <c r="E7" i="8" s="1"/>
  <c r="H21" i="5"/>
  <c r="D32" i="5" l="1"/>
  <c r="E32" i="5" s="1"/>
  <c r="E154" i="3" s="1"/>
  <c r="E23" i="5"/>
  <c r="G145" i="3"/>
  <c r="E15" i="8"/>
  <c r="G148" i="3"/>
  <c r="E18" i="8"/>
  <c r="G146" i="3"/>
  <c r="E16" i="8"/>
  <c r="D34" i="5"/>
  <c r="E34" i="5" s="1"/>
  <c r="E148" i="3" s="1"/>
  <c r="F29" i="3" l="1"/>
  <c r="F28" i="3"/>
  <c r="F27" i="3"/>
  <c r="F26" i="3"/>
  <c r="F25" i="3"/>
  <c r="F24" i="3"/>
  <c r="F23" i="3"/>
  <c r="F131" i="3" l="1"/>
  <c r="D131" i="3" s="1"/>
  <c r="H131" i="3" s="1"/>
  <c r="F132" i="3"/>
  <c r="D132" i="3" s="1"/>
  <c r="D133" i="3"/>
  <c r="F134" i="3"/>
  <c r="D134" i="3" s="1"/>
  <c r="F136" i="3"/>
  <c r="D136" i="3" s="1"/>
  <c r="F137" i="3"/>
  <c r="D137" i="3" s="1"/>
  <c r="F138" i="3"/>
  <c r="D138" i="3" s="1"/>
  <c r="H138" i="3" s="1"/>
  <c r="F139" i="3"/>
  <c r="D139" i="3" s="1"/>
  <c r="D135" i="3"/>
  <c r="F69" i="3"/>
  <c r="D69" i="3" s="1"/>
  <c r="F70" i="3"/>
  <c r="D70" i="3" s="1"/>
  <c r="F71" i="3"/>
  <c r="D71" i="3" s="1"/>
  <c r="F72" i="3"/>
  <c r="D72" i="3" s="1"/>
  <c r="F73" i="3"/>
  <c r="D73" i="3" s="1"/>
  <c r="F74" i="3"/>
  <c r="D74" i="3" s="1"/>
  <c r="F75" i="3"/>
  <c r="D75" i="3" s="1"/>
  <c r="F76" i="3"/>
  <c r="D76" i="3" s="1"/>
  <c r="F77" i="3"/>
  <c r="D77" i="3" s="1"/>
  <c r="F78" i="3"/>
  <c r="D78" i="3" s="1"/>
  <c r="F79" i="3"/>
  <c r="D79" i="3" s="1"/>
  <c r="F80" i="3"/>
  <c r="D80" i="3" s="1"/>
  <c r="F81" i="3"/>
  <c r="D81" i="3" s="1"/>
  <c r="F57" i="3"/>
  <c r="D57" i="3" s="1"/>
  <c r="F61" i="3"/>
  <c r="D61" i="3" s="1"/>
  <c r="F62" i="3"/>
  <c r="D62" i="3" s="1"/>
  <c r="F63" i="3"/>
  <c r="D63" i="3" s="1"/>
  <c r="F64" i="3"/>
  <c r="D64" i="3" s="1"/>
  <c r="F65" i="3"/>
  <c r="D65" i="3" s="1"/>
  <c r="D45" i="3"/>
  <c r="G45" i="3" s="1"/>
  <c r="F46" i="3"/>
  <c r="D46" i="3" s="1"/>
  <c r="H46" i="3" s="1"/>
  <c r="F47" i="3"/>
  <c r="D47" i="3" s="1"/>
  <c r="F48" i="3"/>
  <c r="D48" i="3" s="1"/>
  <c r="H48" i="3" s="1"/>
  <c r="F49" i="3"/>
  <c r="D49" i="3" s="1"/>
  <c r="F52" i="3"/>
  <c r="D52" i="3" s="1"/>
  <c r="F53" i="3"/>
  <c r="D53" i="3" s="1"/>
  <c r="H53" i="3" s="1"/>
  <c r="F33" i="3"/>
  <c r="D33" i="3" s="1"/>
  <c r="F34" i="3"/>
  <c r="D34" i="3" s="1"/>
  <c r="F35" i="3"/>
  <c r="D35" i="3" s="1"/>
  <c r="F36" i="3"/>
  <c r="D36" i="3" s="1"/>
  <c r="F37" i="3"/>
  <c r="D37" i="3" s="1"/>
  <c r="F38" i="3"/>
  <c r="D38" i="3" s="1"/>
  <c r="F39" i="3"/>
  <c r="D39" i="3" s="1"/>
  <c r="F40" i="3"/>
  <c r="D40" i="3" s="1"/>
  <c r="D24" i="3"/>
  <c r="D25" i="3"/>
  <c r="D26" i="3"/>
  <c r="D27" i="3"/>
  <c r="D28" i="3"/>
  <c r="D29" i="3"/>
  <c r="F18" i="3"/>
  <c r="F19" i="3"/>
  <c r="D19" i="3" s="1"/>
  <c r="H19" i="3" s="1"/>
  <c r="F20" i="3"/>
  <c r="D20" i="3" s="1"/>
  <c r="H20" i="3" s="1"/>
  <c r="G73" i="3" l="1"/>
  <c r="H73" i="3"/>
  <c r="G24" i="3"/>
  <c r="H24" i="3"/>
  <c r="G27" i="3"/>
  <c r="H27" i="3"/>
  <c r="G29" i="3"/>
  <c r="H29" i="3"/>
  <c r="G25" i="3"/>
  <c r="H25" i="3"/>
  <c r="G37" i="3"/>
  <c r="H37" i="3"/>
  <c r="G40" i="3"/>
  <c r="H40" i="3"/>
  <c r="G36" i="3"/>
  <c r="H36" i="3"/>
  <c r="H45" i="3"/>
  <c r="G49" i="3"/>
  <c r="H49" i="3"/>
  <c r="G63" i="3"/>
  <c r="H63" i="3"/>
  <c r="G79" i="3"/>
  <c r="H79" i="3"/>
  <c r="G71" i="3"/>
  <c r="H71" i="3"/>
  <c r="G135" i="3"/>
  <c r="H135" i="3"/>
  <c r="G134" i="3"/>
  <c r="H134" i="3"/>
  <c r="G28" i="3"/>
  <c r="H28" i="3"/>
  <c r="G39" i="3"/>
  <c r="H39" i="3"/>
  <c r="G57" i="3"/>
  <c r="H57" i="3"/>
  <c r="G62" i="3"/>
  <c r="H62" i="3"/>
  <c r="G78" i="3"/>
  <c r="H78" i="3"/>
  <c r="G74" i="3"/>
  <c r="H74" i="3"/>
  <c r="G70" i="3"/>
  <c r="H70" i="3"/>
  <c r="G137" i="3"/>
  <c r="H137" i="3"/>
  <c r="G133" i="3"/>
  <c r="H133" i="3"/>
  <c r="G33" i="3"/>
  <c r="H33" i="3"/>
  <c r="G34" i="3"/>
  <c r="H34" i="3"/>
  <c r="G52" i="3"/>
  <c r="H52" i="3"/>
  <c r="G47" i="3"/>
  <c r="H47" i="3"/>
  <c r="G65" i="3"/>
  <c r="H65" i="3"/>
  <c r="G61" i="3"/>
  <c r="H61" i="3"/>
  <c r="G77" i="3"/>
  <c r="H77" i="3"/>
  <c r="G81" i="3"/>
  <c r="H81" i="3"/>
  <c r="G69" i="3"/>
  <c r="H69" i="3"/>
  <c r="G139" i="3"/>
  <c r="H139" i="3"/>
  <c r="G136" i="3"/>
  <c r="H136" i="3"/>
  <c r="G132" i="3"/>
  <c r="H132" i="3"/>
  <c r="G35" i="3"/>
  <c r="H35" i="3"/>
  <c r="G38" i="3"/>
  <c r="H38" i="3"/>
  <c r="G26" i="3"/>
  <c r="H26" i="3"/>
  <c r="G64" i="3"/>
  <c r="H64" i="3"/>
  <c r="G75" i="3"/>
  <c r="H75" i="3"/>
  <c r="G80" i="3"/>
  <c r="H80" i="3"/>
  <c r="G76" i="3"/>
  <c r="H76" i="3"/>
  <c r="G72" i="3"/>
  <c r="H72" i="3"/>
  <c r="G138" i="3"/>
  <c r="G131" i="3"/>
  <c r="G53" i="3"/>
  <c r="G48" i="3"/>
  <c r="G46" i="3"/>
  <c r="D18" i="3"/>
  <c r="H18" i="3" l="1"/>
  <c r="G18" i="3"/>
  <c r="F94" i="3"/>
  <c r="D94" i="3" s="1"/>
  <c r="H94" i="3" s="1"/>
  <c r="F93" i="3"/>
  <c r="D93" i="3" s="1"/>
  <c r="H93" i="3" s="1"/>
  <c r="F92" i="3"/>
  <c r="D92" i="3" s="1"/>
  <c r="H92" i="3" s="1"/>
  <c r="F91" i="3"/>
  <c r="D91" i="3" s="1"/>
  <c r="H91" i="3" s="1"/>
  <c r="F90" i="3"/>
  <c r="D90" i="3" s="1"/>
  <c r="H90" i="3" s="1"/>
  <c r="F89" i="3"/>
  <c r="D89" i="3" s="1"/>
  <c r="H89" i="3" s="1"/>
  <c r="F88" i="3"/>
  <c r="D88" i="3" s="1"/>
  <c r="H88" i="3" s="1"/>
  <c r="F87" i="3"/>
  <c r="D87" i="3" s="1"/>
  <c r="H87" i="3" s="1"/>
  <c r="F86" i="3"/>
  <c r="D86" i="3" s="1"/>
  <c r="H86" i="3" s="1"/>
  <c r="F85" i="3"/>
  <c r="D85" i="3" s="1"/>
  <c r="H85" i="3" s="1"/>
  <c r="F109" i="3"/>
  <c r="D109" i="3" s="1"/>
  <c r="H109" i="3" s="1"/>
  <c r="F113" i="3"/>
  <c r="D113" i="3" s="1"/>
  <c r="H113" i="3" s="1"/>
  <c r="F120" i="3"/>
  <c r="D120" i="3" s="1"/>
  <c r="H120" i="3" s="1"/>
  <c r="F127" i="3"/>
  <c r="D127" i="3" s="1"/>
  <c r="H127" i="3" s="1"/>
  <c r="F130" i="3"/>
  <c r="D130" i="3" s="1"/>
  <c r="D97" i="3"/>
  <c r="H97" i="3" s="1"/>
  <c r="F98" i="3"/>
  <c r="D98" i="3" s="1"/>
  <c r="H98" i="3" s="1"/>
  <c r="F99" i="3"/>
  <c r="D99" i="3" s="1"/>
  <c r="H99" i="3" s="1"/>
  <c r="F100" i="3"/>
  <c r="D100" i="3" s="1"/>
  <c r="H100" i="3" s="1"/>
  <c r="F101" i="3"/>
  <c r="D101" i="3" s="1"/>
  <c r="H101" i="3" s="1"/>
  <c r="F102" i="3"/>
  <c r="D102" i="3" s="1"/>
  <c r="H102" i="3" s="1"/>
  <c r="F103" i="3"/>
  <c r="D103" i="3" s="1"/>
  <c r="H103" i="3" s="1"/>
  <c r="F104" i="3"/>
  <c r="D104" i="3" s="1"/>
  <c r="H104" i="3" s="1"/>
  <c r="F105" i="3"/>
  <c r="D105" i="3" s="1"/>
  <c r="H105" i="3" s="1"/>
  <c r="F106" i="3"/>
  <c r="D106" i="3" s="1"/>
  <c r="H106" i="3" s="1"/>
  <c r="F17" i="3"/>
  <c r="D17" i="3" s="1"/>
  <c r="H17" i="3" s="1"/>
  <c r="D23" i="3"/>
  <c r="H23" i="3" s="1"/>
  <c r="F32" i="3"/>
  <c r="D32" i="3" s="1"/>
  <c r="H32" i="3" s="1"/>
  <c r="F41" i="3"/>
  <c r="D41" i="3" s="1"/>
  <c r="H41" i="3" s="1"/>
  <c r="F44" i="3"/>
  <c r="D44" i="3" s="1"/>
  <c r="F56" i="3"/>
  <c r="D56" i="3" s="1"/>
  <c r="H56" i="3" s="1"/>
  <c r="D68" i="3"/>
  <c r="F82" i="3"/>
  <c r="D82" i="3" s="1"/>
  <c r="H82" i="3" s="1"/>
  <c r="G103" i="3" l="1"/>
  <c r="H68" i="3"/>
  <c r="G68" i="3"/>
  <c r="H44" i="3"/>
  <c r="G44" i="3"/>
  <c r="G101" i="3"/>
  <c r="G94" i="3"/>
  <c r="I140" i="3"/>
  <c r="D17" i="1" s="1"/>
  <c r="H130" i="3"/>
  <c r="G130" i="3"/>
  <c r="G140" i="3" s="1"/>
  <c r="G23" i="3"/>
  <c r="I128" i="3"/>
  <c r="G17" i="3"/>
  <c r="G88" i="3"/>
  <c r="G92" i="3"/>
  <c r="G93" i="3"/>
  <c r="G87" i="3"/>
  <c r="G85" i="3"/>
  <c r="G19" i="3"/>
  <c r="G20" i="3"/>
  <c r="G109" i="3"/>
  <c r="G91" i="3"/>
  <c r="G86" i="3"/>
  <c r="D121" i="3"/>
  <c r="G120" i="3"/>
  <c r="D30" i="3"/>
  <c r="G56" i="3"/>
  <c r="G100" i="3"/>
  <c r="G106" i="3"/>
  <c r="G102" i="3"/>
  <c r="G98" i="3"/>
  <c r="G127" i="3"/>
  <c r="G41" i="3"/>
  <c r="G113" i="3"/>
  <c r="G104" i="3"/>
  <c r="G32" i="3"/>
  <c r="G82" i="3"/>
  <c r="D128" i="3"/>
  <c r="D66" i="3"/>
  <c r="D54" i="3"/>
  <c r="G105" i="3"/>
  <c r="D140" i="3"/>
  <c r="D21" i="3"/>
  <c r="G90" i="3"/>
  <c r="D95" i="3"/>
  <c r="D107" i="3"/>
  <c r="G97" i="3"/>
  <c r="D114" i="3"/>
  <c r="D83" i="3"/>
  <c r="D42" i="3"/>
  <c r="G89" i="3"/>
  <c r="G99" i="3"/>
  <c r="B155" i="3" l="1"/>
  <c r="B151" i="3"/>
  <c r="B159" i="3"/>
  <c r="B156" i="3"/>
  <c r="B158" i="3"/>
  <c r="B150" i="3"/>
  <c r="B149" i="3"/>
  <c r="I43" i="3"/>
  <c r="B157" i="3"/>
  <c r="B161" i="3"/>
  <c r="I141" i="3"/>
  <c r="B9" i="6" s="1"/>
  <c r="B160" i="3"/>
  <c r="I129" i="3"/>
  <c r="B8" i="6" s="1"/>
  <c r="B145" i="3"/>
  <c r="I145" i="3" s="1"/>
  <c r="B146" i="3"/>
  <c r="I146" i="3" s="1"/>
  <c r="G38" i="5"/>
  <c r="D16" i="1"/>
  <c r="G37" i="5"/>
  <c r="G66" i="3"/>
  <c r="G95" i="3"/>
  <c r="I95" i="3" s="1"/>
  <c r="I96" i="3" s="1"/>
  <c r="I121" i="3"/>
  <c r="I122" i="3" s="1"/>
  <c r="I66" i="3"/>
  <c r="I67" i="3" s="1"/>
  <c r="G114" i="3"/>
  <c r="G21" i="3"/>
  <c r="G128" i="3"/>
  <c r="G121" i="3"/>
  <c r="G42" i="3"/>
  <c r="G30" i="3"/>
  <c r="G83" i="3"/>
  <c r="G107" i="3"/>
  <c r="D142" i="3"/>
  <c r="G54" i="3"/>
  <c r="I54" i="3" s="1"/>
  <c r="I55" i="3" s="1"/>
  <c r="B148" i="3" l="1"/>
  <c r="G34" i="5" s="1"/>
  <c r="B154" i="3"/>
  <c r="C155" i="3" s="1"/>
  <c r="C3" i="6" s="1"/>
  <c r="C160" i="3"/>
  <c r="C8" i="6" s="1"/>
  <c r="D7" i="1"/>
  <c r="F5" i="6"/>
  <c r="G32" i="5"/>
  <c r="G40" i="5" s="1"/>
  <c r="D8" i="1"/>
  <c r="F4" i="6"/>
  <c r="D15" i="1"/>
  <c r="B7" i="6"/>
  <c r="D12" i="1"/>
  <c r="B4" i="6"/>
  <c r="I114" i="3"/>
  <c r="I115" i="3" s="1"/>
  <c r="I30" i="3"/>
  <c r="I31" i="3" s="1"/>
  <c r="I83" i="3"/>
  <c r="I84" i="3" s="1"/>
  <c r="I107" i="3"/>
  <c r="I108" i="3" s="1"/>
  <c r="G142" i="3"/>
  <c r="I148" i="3" l="1"/>
  <c r="C150" i="3"/>
  <c r="G4" i="6" s="1"/>
  <c r="C149" i="3"/>
  <c r="G3" i="6" s="1"/>
  <c r="C151" i="3"/>
  <c r="G5" i="6" s="1"/>
  <c r="C154" i="3"/>
  <c r="C156" i="3"/>
  <c r="C4" i="6" s="1"/>
  <c r="C159" i="3"/>
  <c r="C7" i="6" s="1"/>
  <c r="C157" i="3"/>
  <c r="C5" i="6" s="1"/>
  <c r="I154" i="3"/>
  <c r="C161" i="3"/>
  <c r="C9" i="6" s="1"/>
  <c r="C148" i="3"/>
  <c r="C158" i="3"/>
  <c r="C6" i="6" s="1"/>
  <c r="D3" i="1"/>
  <c r="D14" i="1"/>
  <c r="B6" i="6"/>
  <c r="D13" i="1"/>
  <c r="B5" i="6"/>
  <c r="D6" i="1"/>
  <c r="F3" i="6"/>
  <c r="D11" i="1"/>
  <c r="B3" i="6"/>
  <c r="F10" i="6" l="1"/>
  <c r="B10" i="6"/>
  <c r="B62" i="8"/>
  <c r="B40" i="8"/>
  <c r="B18" i="8"/>
  <c r="D9" i="1"/>
  <c r="D18" i="1"/>
  <c r="D20" i="6"/>
  <c r="B38" i="8"/>
  <c r="B60" i="8"/>
  <c r="B16" i="8"/>
  <c r="B17" i="8" l="1"/>
  <c r="B61" i="8"/>
  <c r="B39" i="8"/>
  <c r="I21" i="3" l="1"/>
  <c r="D2" i="1" l="1"/>
  <c r="D4" i="1" s="1"/>
  <c r="D20" i="1" s="1"/>
  <c r="I22" i="3"/>
  <c r="I142" i="3"/>
  <c r="I9" i="4" l="1"/>
  <c r="G2" i="1" s="1"/>
  <c r="I7" i="4"/>
  <c r="B15" i="8"/>
  <c r="D19" i="6"/>
  <c r="B59" i="8"/>
  <c r="B37" i="8"/>
  <c r="H41" i="4"/>
  <c r="I11" i="4" l="1"/>
  <c r="H13" i="4" s="1"/>
  <c r="G4" i="1"/>
  <c r="G7" i="1" s="1"/>
  <c r="G9" i="1" l="1"/>
  <c r="C31" i="6" s="1"/>
  <c r="G13" i="1"/>
  <c r="C18" i="8"/>
  <c r="D18" i="8" s="1"/>
  <c r="F18" i="8" s="1"/>
  <c r="C36" i="8"/>
  <c r="C58" i="8"/>
  <c r="C17" i="8"/>
  <c r="D17" i="8" s="1"/>
  <c r="F17" i="8" s="1"/>
  <c r="C16" i="8"/>
  <c r="D16" i="8" s="1"/>
  <c r="F16" i="8" s="1"/>
  <c r="C15" i="8"/>
  <c r="D15" i="8" s="1"/>
  <c r="F15" i="8" s="1"/>
  <c r="F19" i="8" l="1"/>
  <c r="C21" i="8" s="1"/>
  <c r="C39" i="8"/>
  <c r="C38" i="8"/>
  <c r="C61" i="8"/>
  <c r="C40" i="8"/>
  <c r="C60" i="8"/>
  <c r="C62" i="8"/>
  <c r="C59" i="8"/>
  <c r="C37" i="8"/>
  <c r="F21" i="8" l="1"/>
  <c r="F22" i="8"/>
  <c r="D39" i="8"/>
  <c r="F39" i="8" s="1"/>
  <c r="D40" i="8"/>
  <c r="F40" i="8" s="1"/>
  <c r="D59" i="8"/>
  <c r="F59" i="8" s="1"/>
  <c r="D61" i="8"/>
  <c r="F61" i="8" s="1"/>
  <c r="D62" i="8"/>
  <c r="F62" i="8" s="1"/>
  <c r="D38" i="8"/>
  <c r="F38" i="8" s="1"/>
  <c r="D60" i="8"/>
  <c r="F60" i="8" s="1"/>
  <c r="D37" i="8"/>
  <c r="F37" i="8" s="1"/>
  <c r="F41" i="8" l="1"/>
  <c r="C43" i="8" s="1"/>
  <c r="F63" i="8"/>
  <c r="C65" i="8" s="1"/>
  <c r="F66" i="8" l="1"/>
  <c r="F65" i="8"/>
  <c r="F44" i="8"/>
  <c r="F43" i="8"/>
  <c r="F14" i="6" l="1"/>
  <c r="F34" i="5"/>
  <c r="E31" i="6" s="1"/>
  <c r="G12" i="6" l="1"/>
  <c r="F12" i="6" s="1"/>
  <c r="F16" i="6" s="1"/>
  <c r="F41" i="6" s="1"/>
  <c r="F148" i="3"/>
  <c r="H148" i="3" s="1"/>
  <c r="J148" i="3" s="1"/>
  <c r="B14" i="6"/>
  <c r="F46" i="6"/>
  <c r="F32" i="5"/>
  <c r="E8" i="5"/>
  <c r="D37" i="6" s="1"/>
  <c r="F154" i="3" l="1"/>
  <c r="H154" i="3" s="1"/>
  <c r="J154" i="3" s="1"/>
  <c r="F38" i="5"/>
  <c r="F37" i="5"/>
  <c r="E30" i="6"/>
  <c r="B46" i="6"/>
  <c r="C12" i="6"/>
  <c r="B12" i="6" s="1"/>
  <c r="B16" i="6" s="1"/>
  <c r="B41" i="6" s="1"/>
  <c r="D24" i="6"/>
  <c r="F40" i="5" l="1"/>
  <c r="F146" i="3"/>
  <c r="H146" i="3" s="1"/>
  <c r="J146" i="3" s="1"/>
  <c r="C20" i="6"/>
  <c r="E20" i="6" s="1"/>
  <c r="C19" i="6"/>
  <c r="F145" i="3"/>
  <c r="H145" i="3" s="1"/>
  <c r="J145" i="3" s="1"/>
  <c r="E19" i="6" l="1"/>
  <c r="E22" i="6" s="1"/>
  <c r="C22" i="6"/>
  <c r="E32" i="6" l="1"/>
  <c r="E33" i="6" s="1"/>
  <c r="D35" i="6" s="1"/>
  <c r="D39" i="6" s="1"/>
  <c r="D22" i="6"/>
  <c r="D26" i="6"/>
  <c r="F43" i="6" l="1"/>
  <c r="B43" i="6"/>
  <c r="B42" i="6"/>
  <c r="F42" i="6"/>
  <c r="F44" i="6" l="1"/>
  <c r="B44" i="6"/>
  <c r="F51" i="6" s="1"/>
  <c r="D48" i="6" l="1"/>
  <c r="F48" i="6" s="1"/>
  <c r="F50" i="6" s="1"/>
  <c r="F49" i="6" l="1"/>
</calcChain>
</file>

<file path=xl/comments1.xml><?xml version="1.0" encoding="utf-8"?>
<comments xmlns="http://schemas.openxmlformats.org/spreadsheetml/2006/main">
  <authors>
    <author>Kuß</author>
    <author>Alexandra Rehbach</author>
  </authors>
  <commentList>
    <comment ref="D9" authorId="0" shapeId="0">
      <text>
        <r>
          <rPr>
            <b/>
            <sz val="9"/>
            <color indexed="81"/>
            <rFont val="Tahoma"/>
            <family val="2"/>
          </rPr>
          <t>Kuß:</t>
        </r>
        <r>
          <rPr>
            <sz val="9"/>
            <color indexed="81"/>
            <rFont val="Tahoma"/>
            <family val="2"/>
          </rPr>
          <t xml:space="preserve">
Der hier angegebene Wert ergibt sich aus dem KGSt-Bericht.</t>
        </r>
      </text>
    </comment>
    <comment ref="D10" authorId="0" shapeId="0">
      <text>
        <r>
          <rPr>
            <b/>
            <sz val="9"/>
            <color indexed="81"/>
            <rFont val="Tahoma"/>
            <family val="2"/>
          </rPr>
          <t>Kuß:</t>
        </r>
        <r>
          <rPr>
            <sz val="9"/>
            <color indexed="81"/>
            <rFont val="Tahoma"/>
            <family val="2"/>
          </rPr>
          <t xml:space="preserve">
Der hier angegebene Wert ergibt sich aus dem KGSt-Bericht.</t>
        </r>
      </text>
    </comment>
    <comment ref="D11" authorId="0" shapeId="0">
      <text>
        <r>
          <rPr>
            <b/>
            <sz val="9"/>
            <color indexed="81"/>
            <rFont val="Tahoma"/>
            <family val="2"/>
          </rPr>
          <t>Kuß:</t>
        </r>
        <r>
          <rPr>
            <sz val="9"/>
            <color indexed="81"/>
            <rFont val="Tahoma"/>
            <family val="2"/>
          </rPr>
          <t xml:space="preserve">
Der hier angegebene Wert ergibt sich aus dem KGSt-Bericht.</t>
        </r>
      </text>
    </comment>
    <comment ref="D12" authorId="0" shapeId="0">
      <text>
        <r>
          <rPr>
            <b/>
            <sz val="9"/>
            <color indexed="81"/>
            <rFont val="Tahoma"/>
            <family val="2"/>
          </rPr>
          <t>Kuß:</t>
        </r>
        <r>
          <rPr>
            <sz val="9"/>
            <color indexed="81"/>
            <rFont val="Tahoma"/>
            <family val="2"/>
          </rPr>
          <t xml:space="preserve">
Der hier angegebene Wert ergibt sich aus dem KGSt-Bericht.</t>
        </r>
      </text>
    </comment>
    <comment ref="B16" authorId="1" shapeId="0">
      <text>
        <r>
          <rPr>
            <b/>
            <sz val="12"/>
            <color indexed="81"/>
            <rFont val="Tahoma"/>
            <family val="2"/>
          </rPr>
          <t>Name und Vorname des Mitarbeiters eintragen</t>
        </r>
        <r>
          <rPr>
            <sz val="8"/>
            <color indexed="81"/>
            <rFont val="Tahoma"/>
            <family val="2"/>
          </rPr>
          <t xml:space="preserve">
</t>
        </r>
      </text>
    </comment>
    <comment ref="C16" authorId="1" shapeId="0">
      <text>
        <r>
          <rPr>
            <b/>
            <sz val="12"/>
            <color indexed="81"/>
            <rFont val="Tahoma"/>
            <family val="2"/>
          </rPr>
          <t>Bitte das Datum des Beschäftigungsbeginns bei dem Träger der IFF eintragen</t>
        </r>
        <r>
          <rPr>
            <sz val="8"/>
            <color indexed="81"/>
            <rFont val="Tahoma"/>
            <family val="2"/>
          </rPr>
          <t xml:space="preserve">
</t>
        </r>
      </text>
    </comment>
    <comment ref="E16" authorId="1" shapeId="0">
      <text>
        <r>
          <rPr>
            <b/>
            <sz val="12"/>
            <color indexed="81"/>
            <rFont val="Tahoma"/>
            <family val="2"/>
          </rPr>
          <t>Bitte die vereinbarte wöchentliche Arbeitszeit des Mitarbeiters eintragen</t>
        </r>
        <r>
          <rPr>
            <sz val="8"/>
            <color indexed="81"/>
            <rFont val="Tahoma"/>
            <family val="2"/>
          </rPr>
          <t xml:space="preserve">
</t>
        </r>
      </text>
    </comment>
    <comment ref="F16" authorId="1" shapeId="0">
      <text>
        <r>
          <rPr>
            <b/>
            <sz val="12"/>
            <color indexed="81"/>
            <rFont val="Tahoma"/>
            <family val="2"/>
          </rPr>
          <t>Wert überträgt sich aus Angabe im Hauptfeld.
Er kann individuell überschrieben werden, wenn im Einzelfall die JAZ des Mitarbeiters nicht der JAZ der überwiegenden Mitarbeiter entspricht.</t>
        </r>
      </text>
    </comment>
    <comment ref="I16" authorId="1" shapeId="0">
      <text>
        <r>
          <rPr>
            <b/>
            <sz val="12"/>
            <color indexed="81"/>
            <rFont val="Tahoma"/>
            <family val="2"/>
          </rPr>
          <t>Bitte die individuellen Jahres-Brutto-Personalkosten des jeweiligen Mitarbeiters eintragen</t>
        </r>
        <r>
          <rPr>
            <sz val="8"/>
            <color indexed="81"/>
            <rFont val="Tahoma"/>
            <family val="2"/>
          </rPr>
          <t xml:space="preserve">
</t>
        </r>
      </text>
    </comment>
  </commentList>
</comments>
</file>

<file path=xl/comments2.xml><?xml version="1.0" encoding="utf-8"?>
<comments xmlns="http://schemas.openxmlformats.org/spreadsheetml/2006/main">
  <authors>
    <author>Alexandra Rehbach</author>
  </authors>
  <commentList>
    <comment ref="A7" authorId="0" shapeId="0">
      <text>
        <r>
          <rPr>
            <sz val="12"/>
            <color indexed="81"/>
            <rFont val="Tahoma"/>
            <family val="2"/>
          </rPr>
          <t>Personalkosten umfassen die Bruttopersonalkosten aller Mitarbeiter, die in der IFF im Rahmen der Komplexleistung (Geschäftsführung, Sekretariat, Verwaltung, Fahrdienst, etc.) tätig sind.
Bei Tätigkeiten für die IFF und z. B. andere Angebote der Einrichtung (z. B. Heilpädagogik) sind diese Kosten nur mit ihrem jeweiligen Anteil anzusetzen.</t>
        </r>
      </text>
    </comment>
    <comment ref="C7" authorId="0" shapeId="0">
      <text>
        <r>
          <rPr>
            <b/>
            <sz val="12"/>
            <color indexed="81"/>
            <rFont val="Tahoma"/>
            <family val="2"/>
          </rPr>
          <t xml:space="preserve">Angabe in %
</t>
        </r>
        <r>
          <rPr>
            <sz val="8"/>
            <color indexed="81"/>
            <rFont val="Tahoma"/>
            <family val="2"/>
          </rPr>
          <t xml:space="preserve">
</t>
        </r>
      </text>
    </comment>
    <comment ref="G7" authorId="0" shapeId="0">
      <text>
        <r>
          <rPr>
            <b/>
            <sz val="12"/>
            <color indexed="81"/>
            <rFont val="Tahoma"/>
            <family val="2"/>
          </rPr>
          <t>Angabe in EUR</t>
        </r>
      </text>
    </comment>
    <comment ref="A9" authorId="0" shapeId="0">
      <text>
        <r>
          <rPr>
            <b/>
            <sz val="12"/>
            <color indexed="81"/>
            <rFont val="Tahoma"/>
            <family val="2"/>
          </rPr>
          <t>Sachkosten umfassen die Kosten für Raum- und Sachmittelausstattung, Versicherungen, etc.
Sofern die Einrichtung weitere Angebote (z. B. Heilpädagogik, Beratungsstelle) vorhält, sind diese Kosten nur mit ihrem jeweiligen Anteil anzusetzen.</t>
        </r>
        <r>
          <rPr>
            <sz val="8"/>
            <color indexed="81"/>
            <rFont val="Tahoma"/>
            <family val="2"/>
          </rPr>
          <t xml:space="preserve">
</t>
        </r>
      </text>
    </comment>
    <comment ref="C9" authorId="0" shapeId="0">
      <text>
        <r>
          <rPr>
            <b/>
            <sz val="12"/>
            <color indexed="81"/>
            <rFont val="Tahoma"/>
            <family val="2"/>
          </rPr>
          <t>Angabe in %</t>
        </r>
        <r>
          <rPr>
            <sz val="8"/>
            <color indexed="81"/>
            <rFont val="Tahoma"/>
            <family val="2"/>
          </rPr>
          <t xml:space="preserve">
</t>
        </r>
      </text>
    </comment>
    <comment ref="G9" authorId="0" shapeId="0">
      <text>
        <r>
          <rPr>
            <b/>
            <sz val="12"/>
            <color indexed="81"/>
            <rFont val="Tahoma"/>
            <family val="2"/>
          </rPr>
          <t>Angabe in EUR</t>
        </r>
      </text>
    </comment>
    <comment ref="A19" authorId="0" shapeId="0">
      <text>
        <r>
          <rPr>
            <b/>
            <sz val="12"/>
            <color indexed="81"/>
            <rFont val="Tahoma"/>
            <family val="2"/>
          </rPr>
          <t>Personalkosten umfassen die Bruttopersonalkosten aller Mitarbeiter, die in der IFF im Rahmen der Komplexleistung (Geschäftsführung, Sekretariat, Verwaltung, Fahrdienst, etc.) tätig sind.
Bei Tätigkeiten für die IFF und z. B. andere Angebote der Einrichtung (z. B. Heilpädagogik) sind diese Kosten nur mit ihrem jeweiligen Anteil anzusetzen.</t>
        </r>
        <r>
          <rPr>
            <sz val="8"/>
            <color indexed="81"/>
            <rFont val="Tahoma"/>
            <family val="2"/>
          </rPr>
          <t xml:space="preserve">
</t>
        </r>
      </text>
    </comment>
    <comment ref="E19" authorId="0" shapeId="0">
      <text>
        <r>
          <rPr>
            <b/>
            <sz val="12"/>
            <color indexed="81"/>
            <rFont val="Tahoma"/>
            <family val="2"/>
          </rPr>
          <t>Sachkosten umfassen die Kosten für Raum- und Sachmittelausstattung, Versicherungen, etc.
Sofern die Einrichtung weitere Angebote (z. B. Heilpädagogik, Beratungsstelle) vorhält, sind diese Kosten nur mit ihrem jeweiligen Anteil anzusetzen.</t>
        </r>
        <r>
          <rPr>
            <sz val="12"/>
            <color indexed="81"/>
            <rFont val="Tahoma"/>
            <family val="2"/>
          </rPr>
          <t xml:space="preserve">
</t>
        </r>
      </text>
    </comment>
    <comment ref="A21" authorId="0" shapeId="0">
      <text>
        <r>
          <rPr>
            <b/>
            <sz val="12"/>
            <color indexed="81"/>
            <rFont val="Tahoma"/>
            <family val="2"/>
          </rPr>
          <t>Angabe der Tätigkeit, z. B. Sekretärin, Verwaltungsangestellte</t>
        </r>
        <r>
          <rPr>
            <sz val="8"/>
            <color indexed="81"/>
            <rFont val="Tahoma"/>
            <family val="2"/>
          </rPr>
          <t xml:space="preserve">
</t>
        </r>
      </text>
    </comment>
  </commentList>
</comments>
</file>

<file path=xl/comments3.xml><?xml version="1.0" encoding="utf-8"?>
<comments xmlns="http://schemas.openxmlformats.org/spreadsheetml/2006/main">
  <authors>
    <author>Alexandra Rehbach</author>
    <author>Windows-Benutzer</author>
  </authors>
  <commentList>
    <comment ref="E4" authorId="0" shapeId="0">
      <text>
        <r>
          <rPr>
            <b/>
            <sz val="12"/>
            <color indexed="81"/>
            <rFont val="Tahoma"/>
            <family val="2"/>
          </rPr>
          <t>Bitte geben Sie von Ihnen geplante Anzahl der Therapieplätze für die Komplexleistung an.</t>
        </r>
        <r>
          <rPr>
            <sz val="8"/>
            <color indexed="81"/>
            <rFont val="Tahoma"/>
            <family val="2"/>
          </rPr>
          <t xml:space="preserve">
</t>
        </r>
      </text>
    </comment>
    <comment ref="E6" authorId="0" shapeId="0">
      <text>
        <r>
          <rPr>
            <b/>
            <sz val="12"/>
            <color indexed="81"/>
            <rFont val="Tahoma"/>
            <family val="2"/>
          </rPr>
          <t>Bitte geben Sie die geplante durchschnittliche Anzahl der Fördereinheiten pro Platz im Jahr an.
Die Zahl sollte 40 Fördereinheiten nicht unterschreiten und 80 Fördereinheiten nicht überschreiten.</t>
        </r>
        <r>
          <rPr>
            <sz val="8"/>
            <color indexed="81"/>
            <rFont val="Tahoma"/>
            <family val="2"/>
          </rPr>
          <t xml:space="preserve">
</t>
        </r>
      </text>
    </comment>
    <comment ref="E10" authorId="0" shapeId="0">
      <text>
        <r>
          <rPr>
            <b/>
            <sz val="12"/>
            <color indexed="81"/>
            <rFont val="Tahoma"/>
            <family val="2"/>
          </rPr>
          <t>Bitte geben Sie die von Ihnen jährlich geplanten  Fördereinheiten in der Heilpädagogik an.</t>
        </r>
        <r>
          <rPr>
            <sz val="8"/>
            <color indexed="81"/>
            <rFont val="Tahoma"/>
            <family val="2"/>
          </rPr>
          <t xml:space="preserve">
</t>
        </r>
      </text>
    </comment>
    <comment ref="E12" authorId="0" shapeId="0">
      <text>
        <r>
          <rPr>
            <b/>
            <sz val="12"/>
            <color indexed="81"/>
            <rFont val="Tahoma"/>
            <family val="2"/>
          </rPr>
          <t>Bitte geben Sie die von Ihnen jährlich geplanten  Fördereinheiten aus dem medizinisch-therapeutischen Bereich an.</t>
        </r>
        <r>
          <rPr>
            <sz val="8"/>
            <color indexed="81"/>
            <rFont val="Tahoma"/>
            <family val="2"/>
          </rPr>
          <t xml:space="preserve">
</t>
        </r>
      </text>
    </comment>
    <comment ref="C18" authorId="0" shapeId="0">
      <text>
        <r>
          <rPr>
            <b/>
            <sz val="12"/>
            <color indexed="81"/>
            <rFont val="Tahoma"/>
            <family val="2"/>
          </rPr>
          <t>Die Face-to-face-Zeit umfasst die direkte Arbeit "mit" dem Kind. Dazu gehört auch die Elternanleitung am Kind, z. B. Motivation für Greifübungen beim Säugling.</t>
        </r>
        <r>
          <rPr>
            <sz val="8"/>
            <color indexed="81"/>
            <rFont val="Tahoma"/>
            <family val="2"/>
          </rPr>
          <t xml:space="preserve">
</t>
        </r>
      </text>
    </comment>
    <comment ref="D18" authorId="0" shapeId="0">
      <text>
        <r>
          <rPr>
            <b/>
            <sz val="10"/>
            <color indexed="81"/>
            <rFont val="Tahoma"/>
            <family val="2"/>
          </rPr>
          <t xml:space="preserve">Die indirekten Leistungen umfassen alle Zeitanteile, die nicht mit oder am Kind stattfinden, wie Vor- und Nachbereitung, Dokumentation, Elterngespräche/-beratung, Teamgespräche, etc.
</t>
        </r>
      </text>
    </comment>
    <comment ref="E18" authorId="0" shapeId="0">
      <text>
        <r>
          <rPr>
            <b/>
            <sz val="10"/>
            <color indexed="81"/>
            <rFont val="Tahoma"/>
            <family val="2"/>
          </rPr>
          <t xml:space="preserve">Die Fahrzeit ist die durchschnittliche Fahrzeit (Hin- und Rückfahrt) pro mobiler Fördereinheit.
</t>
        </r>
      </text>
    </comment>
    <comment ref="F18" authorId="0" shapeId="0">
      <text>
        <r>
          <rPr>
            <b/>
            <sz val="10"/>
            <color indexed="81"/>
            <rFont val="Tahoma"/>
            <family val="2"/>
          </rPr>
          <t xml:space="preserve">Die ambulante Förderung in der IFF-Einrichtung ist der Regelfall. 
</t>
        </r>
        <r>
          <rPr>
            <i/>
            <sz val="8"/>
            <color indexed="81"/>
            <rFont val="Tahoma"/>
            <family val="2"/>
          </rPr>
          <t xml:space="preserve">
</t>
        </r>
      </text>
    </comment>
    <comment ref="G18" authorId="0" shapeId="0">
      <text>
        <r>
          <rPr>
            <b/>
            <sz val="10"/>
            <color indexed="81"/>
            <rFont val="Tahoma"/>
            <family val="2"/>
          </rPr>
          <t xml:space="preserve">Mobile Fördereinheiten umfassen die Förderung außerhalb der IFF-Einrichtung (z. B. im häuslichen Umfeld oder im Kindergarten) und sind als regelhafte Form der Förderung im FuB zu begründen. 
Einzelne mobile Förderungen zum Transfer der Förderinhalte in den häuslichen Bereich oder Kindergarten, sind in der Patientenakte zu dokumentieren.
</t>
        </r>
      </text>
    </comment>
    <comment ref="H18" authorId="0" shapeId="0">
      <text>
        <r>
          <rPr>
            <b/>
            <sz val="12"/>
            <color indexed="81"/>
            <rFont val="Tahoma"/>
            <family val="2"/>
          </rPr>
          <t>Die durchschnittliche Dauer einer Fördereinheit umfasst die direkten und  indirekten zeiten, sowie den Mehraufwand bei der mobilen Förderung.</t>
        </r>
      </text>
    </comment>
    <comment ref="D19" authorId="1" shapeId="0">
      <text>
        <r>
          <rPr>
            <sz val="9"/>
            <color indexed="81"/>
            <rFont val="Tahoma"/>
            <family val="2"/>
          </rPr>
          <t>Die indirekten Leistungen der heilpädagogischen Fördereinheit betragen 45-60 Minuten.</t>
        </r>
      </text>
    </comment>
    <comment ref="D21" authorId="1" shapeId="0">
      <text>
        <r>
          <rPr>
            <sz val="9"/>
            <color indexed="81"/>
            <rFont val="Tahoma"/>
            <family val="2"/>
          </rPr>
          <t>Die Dauer der indirekten Leistungen der medizinisch-therapeutischen Fördereinheit ergibt sich rechnerisch aus der durchschnittlichen Dauer einer ambulanten Fördereinheit, die mindestens 100 Minuten umfasst. Sie betragen mindestens 30 Minuten .</t>
        </r>
      </text>
    </comment>
    <comment ref="E23" authorId="0" shapeId="0">
      <text>
        <r>
          <rPr>
            <b/>
            <sz val="12"/>
            <color indexed="81"/>
            <rFont val="Tahoma"/>
            <family val="2"/>
          </rPr>
          <t>Der hier angegebene Wert führt die durchschnittlichen Minuten der Fördereinheiten in der Heilpädagogik und im medizinisch-therapeutischen Bereich unter Berücksichtigung der von Ihnen angegebenen Anteilen der jeweiligen Förderbereiche zusammen.</t>
        </r>
      </text>
    </comment>
    <comment ref="C31" authorId="0" shapeId="0">
      <text>
        <r>
          <rPr>
            <b/>
            <sz val="12"/>
            <color indexed="81"/>
            <rFont val="Tahoma"/>
            <family val="2"/>
          </rPr>
          <t>Der Wert überträgt sich aus Angabe im Blatt "Personalaufstellung Therapeuten".
Er kann aber für die einzelnen Bereiche auch einzeln angegeben werden.</t>
        </r>
        <r>
          <rPr>
            <sz val="8"/>
            <color indexed="81"/>
            <rFont val="Tahoma"/>
            <family val="2"/>
          </rPr>
          <t xml:space="preserve">
</t>
        </r>
      </text>
    </comment>
    <comment ref="F31" authorId="0" shapeId="0">
      <text>
        <r>
          <rPr>
            <b/>
            <sz val="12"/>
            <color indexed="81"/>
            <rFont val="Tahoma"/>
            <family val="2"/>
          </rPr>
          <t>Aus der Anzahl der geplanten Fördereinheiten, der durchschnittlichen Dauer einer Fördereinheit und der Jahresarbeitszeit der Mitarbeiter ergibt sich ein Bedarf an Vollzeitstellen.</t>
        </r>
      </text>
    </comment>
  </commentList>
</comments>
</file>

<file path=xl/comments4.xml><?xml version="1.0" encoding="utf-8"?>
<comments xmlns="http://schemas.openxmlformats.org/spreadsheetml/2006/main">
  <authors>
    <author>Alexandra Rehbach</author>
  </authors>
  <commentList>
    <comment ref="B21" authorId="0" shapeId="0">
      <text>
        <r>
          <rPr>
            <b/>
            <sz val="12"/>
            <color indexed="81"/>
            <rFont val="Tahoma"/>
            <family val="2"/>
          </rPr>
          <t>Die Anteile der heilpädagogischen Leitung in den indirekten Zeitanteilen für die Fallberatung, Supervision, Teambesprechung können hier angegeben werden.
Richtwert:  7% des Sollpersonals</t>
        </r>
      </text>
    </comment>
    <comment ref="E29" authorId="0" shapeId="0">
      <text>
        <r>
          <rPr>
            <b/>
            <sz val="12"/>
            <color indexed="81"/>
            <rFont val="Tahoma"/>
            <family val="2"/>
          </rPr>
          <t>Hier werden die tatsächlich notwendigen Bruttopersonalkosten (Personalsoll * durchschnittl. Bruttopersonalkosten VZ) in Ansatz gebracht.</t>
        </r>
      </text>
    </comment>
    <comment ref="B31" authorId="0" shapeId="0">
      <text>
        <r>
          <rPr>
            <b/>
            <sz val="12"/>
            <color indexed="81"/>
            <rFont val="Tahoma"/>
            <family val="2"/>
          </rPr>
          <t>Der hier angegebene Wert ergibt sich aus den Angaben im Tabellenblatt Verwaltungskosten bzw. Gesamtkosten</t>
        </r>
      </text>
    </comment>
    <comment ref="B46" authorId="0" shapeId="0">
      <text>
        <r>
          <rPr>
            <b/>
            <sz val="12"/>
            <color indexed="81"/>
            <rFont val="Tahoma"/>
            <family val="2"/>
          </rPr>
          <t>Anteil der heilpädagogischen Fördereinheiten an der gesamten Förderung (siehe Tabellenblatt "Berechnung Zeitanteile FE")</t>
        </r>
      </text>
    </comment>
    <comment ref="F46" authorId="0" shapeId="0">
      <text>
        <r>
          <rPr>
            <b/>
            <sz val="12"/>
            <color indexed="81"/>
            <rFont val="Tahoma"/>
            <family val="2"/>
          </rPr>
          <t>Anteil der medizinisch-therapeutischen Fördereinheiten an der gesamten Förderung (siehe Tabellenblatt "Berechnung Zeitanteile FE")</t>
        </r>
      </text>
    </comment>
    <comment ref="D48" authorId="0" shapeId="0">
      <text>
        <r>
          <rPr>
            <b/>
            <sz val="12"/>
            <color indexed="81"/>
            <rFont val="Tahoma"/>
            <family val="2"/>
          </rPr>
          <t>Kosten einer Fördereinheit unter Berücksichtigung der direkten, indirekten und mobilen Zeitanteile und Gewichtung nach den heilpädagogischen und medizinisch-therapeutischen Förderanteilen.</t>
        </r>
      </text>
    </comment>
    <comment ref="F48" authorId="0" shapeId="0">
      <text>
        <r>
          <rPr>
            <b/>
            <sz val="12"/>
            <color indexed="81"/>
            <rFont val="Tahoma"/>
            <family val="2"/>
          </rPr>
          <t>Erhöhung des Zahlbetrages für die Fördereinheit unter Berücksichtigung von 5% Ausfallquote</t>
        </r>
      </text>
    </comment>
  </commentList>
</comments>
</file>

<file path=xl/sharedStrings.xml><?xml version="1.0" encoding="utf-8"?>
<sst xmlns="http://schemas.openxmlformats.org/spreadsheetml/2006/main" count="314" uniqueCount="187">
  <si>
    <t>Therapeutenkosten:</t>
  </si>
  <si>
    <t>EUR</t>
  </si>
  <si>
    <t>Verwaltungskosten:</t>
  </si>
  <si>
    <t>1. Arzt</t>
  </si>
  <si>
    <t>Sachkosten:</t>
  </si>
  <si>
    <t>2. Psychologe</t>
  </si>
  <si>
    <t>3. Ergotherapeut</t>
  </si>
  <si>
    <t>Personalkosten:</t>
  </si>
  <si>
    <t>4. Physiotherapeut</t>
  </si>
  <si>
    <t>Verwaltungskosten</t>
  </si>
  <si>
    <t>prozentual</t>
  </si>
  <si>
    <t>Heilpädagogik</t>
  </si>
  <si>
    <t>Physiotherapie</t>
  </si>
  <si>
    <t>Logopädie</t>
  </si>
  <si>
    <t>Ergotherapie</t>
  </si>
  <si>
    <t>Planstelle</t>
  </si>
  <si>
    <t>AZ/Woche</t>
  </si>
  <si>
    <t>Stunde/Jahr</t>
  </si>
  <si>
    <t>Medizinisch-Therapeutisches Personal</t>
  </si>
  <si>
    <t>Pädagogisches Personal</t>
  </si>
  <si>
    <t>Personalkosten Therapeuten-gesamt:</t>
  </si>
  <si>
    <t>5. Logopäde</t>
  </si>
  <si>
    <t>von den Personalkosten Therapeuten</t>
  </si>
  <si>
    <t>Face-to-face</t>
  </si>
  <si>
    <t>Gehen Sie bitte davon aus, dass bei einer wöchentlichen Arbeitszeit von:</t>
  </si>
  <si>
    <t>Stunden/Woche</t>
  </si>
  <si>
    <t>Bitte geben Sie die angenommene Jahresarbeitszeit (JAZ) für Ihre Einrichtung an</t>
  </si>
  <si>
    <t xml:space="preserve">eine JAZ von </t>
  </si>
  <si>
    <t>h/Jahr</t>
  </si>
  <si>
    <t>anzunehmen ist.</t>
  </si>
  <si>
    <t>Name</t>
  </si>
  <si>
    <t>MA seit</t>
  </si>
  <si>
    <t>Gesamt</t>
  </si>
  <si>
    <t>7. Dipl-Pädagogen</t>
  </si>
  <si>
    <t>JAZ VZ</t>
  </si>
  <si>
    <t xml:space="preserve">Sollten unterschiedliche Jahresarbeitszeiten für einzelne Professionen bestehen, </t>
  </si>
  <si>
    <t>dann tragen Sie dies bitte in die untenstehende Tabelle entsprechend ein.</t>
  </si>
  <si>
    <t>Bruttopersonalkosten/VZ</t>
  </si>
  <si>
    <t>Bruttopersonalkosten</t>
  </si>
  <si>
    <t>Die Verwaltungskosten können pauschal oder nach Einzelaufstellung kalkuliert werden.</t>
  </si>
  <si>
    <t>1. Pauschale Berechnung:</t>
  </si>
  <si>
    <t>Personalkosten</t>
  </si>
  <si>
    <t>Sachkosten</t>
  </si>
  <si>
    <t>Die Verwaltungskosten gliedern sich in Personalkosten (Overhead) und Sachkosten</t>
  </si>
  <si>
    <t>2. Einzelkalkulation</t>
  </si>
  <si>
    <t>Funktion</t>
  </si>
  <si>
    <t>Bruttopersonalkosten/Jahr</t>
  </si>
  <si>
    <t>Kosten Gesamt:</t>
  </si>
  <si>
    <t>Gesamt Verwaltungskosten aus Personal- und Sachkosten:</t>
  </si>
  <si>
    <t>oder</t>
  </si>
  <si>
    <t>Verhältnis Verwaltungskosten zu Personalkosten-Therapeuten</t>
  </si>
  <si>
    <t>(in %)²</t>
  </si>
  <si>
    <t>(in EUR)³</t>
  </si>
  <si>
    <t>6. HeilpädagogInnen</t>
  </si>
  <si>
    <t>11. ErzieherInnen</t>
  </si>
  <si>
    <t>12. MotopädInnen/</t>
  </si>
  <si>
    <t>RehabiliationspädagogInnen</t>
  </si>
  <si>
    <t>9. Sprachbehindertenpäd.</t>
  </si>
  <si>
    <t>7. Dipl-PädagogInnen</t>
  </si>
  <si>
    <t>10. SozialarbeiterInnen</t>
  </si>
  <si>
    <t>auch Dipl.-HeilpädagogInnen</t>
  </si>
  <si>
    <t>6. Heilpädagogen</t>
  </si>
  <si>
    <t>10. Sozialarbeiter</t>
  </si>
  <si>
    <t>11. Erzieher</t>
  </si>
  <si>
    <t>12. Motopäden</t>
  </si>
  <si>
    <t>8. Sonder-/Sozialpädagogen</t>
  </si>
  <si>
    <t>indirekte Leistung</t>
  </si>
  <si>
    <t>Fahrtzeit</t>
  </si>
  <si>
    <t>Medizinisch-Therapeutisch</t>
  </si>
  <si>
    <t>ambulant</t>
  </si>
  <si>
    <t>mobil</t>
  </si>
  <si>
    <t>durchschnittl. Dauer FE</t>
  </si>
  <si>
    <t>JAZ - VZ</t>
  </si>
  <si>
    <t>Anzahl FE je VZ</t>
  </si>
  <si>
    <t>Geplante Anzahl Fördereinheiten</t>
  </si>
  <si>
    <t>Anteil</t>
  </si>
  <si>
    <t xml:space="preserve">Ermittlung Personalbedarf </t>
  </si>
  <si>
    <t>Overhead-Personal</t>
  </si>
  <si>
    <t>Arzt</t>
  </si>
  <si>
    <t>Psychologe</t>
  </si>
  <si>
    <t>Anteil an FE in %</t>
  </si>
  <si>
    <t>Kosten je Fördereinheit gesamt</t>
  </si>
  <si>
    <t>Leitung HP</t>
  </si>
  <si>
    <t>VZ-Ist</t>
  </si>
  <si>
    <t>nach Kalkulation</t>
  </si>
  <si>
    <t>berücksicht werden</t>
  </si>
  <si>
    <t>VWK zu TK</t>
  </si>
  <si>
    <t>Ist-Werte</t>
  </si>
  <si>
    <t>Bruttopersonalkosten 
Therapeuten (TK) Soll</t>
  </si>
  <si>
    <t>Verwaltungskosten (VWK)</t>
  </si>
  <si>
    <t>Durchschnittliche Dauer einer Fördereinheit insgesamt</t>
  </si>
  <si>
    <t>Aufwand ED/FBP:</t>
  </si>
  <si>
    <t>Anzahl der Eingangsdiagnostiken</t>
  </si>
  <si>
    <t>Std.</t>
  </si>
  <si>
    <t>Anteil VZ</t>
  </si>
  <si>
    <t>Anzahl der Verlaufsdiagnostiken</t>
  </si>
  <si>
    <t>3. Pädagogischer Teil</t>
  </si>
  <si>
    <t>Anzahl der Abschlussdiagnostiken</t>
  </si>
  <si>
    <t>4 Therapeutischer Teil</t>
  </si>
  <si>
    <t>Verlaufsdiagnostik (VD)</t>
  </si>
  <si>
    <t>Abschlussdiagnostik (AD)</t>
  </si>
  <si>
    <t>Std Gesamt</t>
  </si>
  <si>
    <t>Kalkulation Arzt:</t>
  </si>
  <si>
    <t>Kalkulation Psychologe:</t>
  </si>
  <si>
    <t>Kalkulation Heilpädagoge:</t>
  </si>
  <si>
    <t>VWK</t>
  </si>
  <si>
    <t>Kalkulation MT</t>
  </si>
  <si>
    <t>Brutto-</t>
  </si>
  <si>
    <t>personalkosten</t>
  </si>
  <si>
    <t>Kosten</t>
  </si>
  <si>
    <t>VZ-Soll-FE</t>
  </si>
  <si>
    <t>Soll-Gesamt</t>
  </si>
  <si>
    <t>Ist</t>
  </si>
  <si>
    <t>mit Ausfallanteil von 5%</t>
  </si>
  <si>
    <t>VZ-Soll-
Diagnostik</t>
  </si>
  <si>
    <t>Berufsgruppen</t>
  </si>
  <si>
    <t>Medizinisch-Therapeut. MA</t>
  </si>
  <si>
    <t>Heilpädagogisches HP</t>
  </si>
  <si>
    <t>VZ</t>
  </si>
  <si>
    <t>durchschnittl. Bruttopersonal-
kosten je VZ</t>
  </si>
  <si>
    <t xml:space="preserve">Aufstellung der </t>
  </si>
  <si>
    <t>Zeitanteile</t>
  </si>
  <si>
    <t>GESAMTERGEBNIS:</t>
  </si>
  <si>
    <t>Miete inkl. Nebenkosten</t>
  </si>
  <si>
    <t>Heilpädagogen</t>
  </si>
  <si>
    <t>Dipl. Pädagogen</t>
  </si>
  <si>
    <t>Sonder-/Sozialpädagogen</t>
  </si>
  <si>
    <t>Sprachbehindertenpädagogen</t>
  </si>
  <si>
    <t>Sozialarbeiter</t>
  </si>
  <si>
    <t>Erzieher</t>
  </si>
  <si>
    <t>Motopäden/Rehabilitationspäd.</t>
  </si>
  <si>
    <t>Soll-Kosten</t>
  </si>
  <si>
    <t>Gesamt Vollzeitstelle:</t>
  </si>
  <si>
    <t>Indirekte Leistungen:</t>
  </si>
  <si>
    <t>Differenz</t>
  </si>
  <si>
    <t>HP</t>
  </si>
  <si>
    <t>MT</t>
  </si>
  <si>
    <t>Overhead</t>
  </si>
  <si>
    <t>Brutto-Personalkosten</t>
  </si>
  <si>
    <t>Kosten einer VZ</t>
  </si>
  <si>
    <t>8. Sonder-/Sozial-</t>
  </si>
  <si>
    <t>pädagogInnen</t>
  </si>
  <si>
    <t>Anteil MT</t>
  </si>
  <si>
    <t>Anteil HP</t>
  </si>
  <si>
    <t>Anzahl 
FE/VZ</t>
  </si>
  <si>
    <t>Jahres- Brutto-Personalkosten</t>
  </si>
  <si>
    <t>Gesamtkosten</t>
  </si>
  <si>
    <t>Anzahl Therapieplätze</t>
  </si>
  <si>
    <t>in unterschiedlichem Umfang zu bemessen.</t>
  </si>
  <si>
    <t>Aufgrund der unterschiedlichen Zeitanteile der Professionen in der Förderung sind die Personalstellen auch</t>
  </si>
  <si>
    <t>Ermittlung der durchschnittlichen Dauer einer Fördereinheit</t>
  </si>
  <si>
    <t>Ermittlung der Gesamt-Fördereinheiten pro Jahr</t>
  </si>
  <si>
    <t>Bruttopersonalkosten VZ</t>
  </si>
  <si>
    <t>gewichtete Kosten einer VZ HP</t>
  </si>
  <si>
    <t>gewichtete Kosten einer VZ MT</t>
  </si>
  <si>
    <t>Brutto-Personalk. VZ</t>
  </si>
  <si>
    <t>Soll-Kosten HP</t>
  </si>
  <si>
    <t>Soll-VZ</t>
  </si>
  <si>
    <t>Soll-Kosten MT</t>
  </si>
  <si>
    <t>Geplante Fördereinheiten HP</t>
  </si>
  <si>
    <t>Geplante Fördereinheiten MT</t>
  </si>
  <si>
    <t>Kosten HP je Fördereinheit</t>
  </si>
  <si>
    <t>Kosten MT je Fördereinheit</t>
  </si>
  <si>
    <t>Anzahl der geplanten Fördereinheiten</t>
  </si>
  <si>
    <t>Kosten des Overhead je Fördereinheit</t>
  </si>
  <si>
    <t>Verwaltungskosten je Fördereinheit</t>
  </si>
  <si>
    <t>Kosten des Overhead je FE</t>
  </si>
  <si>
    <t>Verwaltungskosten je FE</t>
  </si>
  <si>
    <t>Gesamtkosten HP je FE</t>
  </si>
  <si>
    <t>Gesamtkosten MT je FE</t>
  </si>
  <si>
    <t>Kosten je Eingangsdiagnostik</t>
  </si>
  <si>
    <t>Kosten je Verlaufsdiagnostik</t>
  </si>
  <si>
    <t>Kosten je Abschlussdiagnostik</t>
  </si>
  <si>
    <t>Mitarbeiter Verwaltung</t>
  </si>
  <si>
    <t>Kosten PKW</t>
  </si>
  <si>
    <t>durchschnittliche Anzahl der Fördereinheiten pro Platz pro Jahr</t>
  </si>
  <si>
    <t>VZ-Soll aus FE</t>
  </si>
  <si>
    <t>Entgelt offenes niedrigschwelliges Beratungsangebot</t>
  </si>
  <si>
    <t>Gruppenpreis je Kind (2er-Gruppe)</t>
  </si>
  <si>
    <t>Gruppenpreis je Kind (3er-Gruppe)</t>
  </si>
  <si>
    <t>Achtung: Sofern Sie Regenerationstage gemäß Tarif gewähren, bitte Nettojahresarbeitszeit (Zellen C32 ff.) anpassen!</t>
  </si>
  <si>
    <t>Nettojahresarbeitszeit</t>
  </si>
  <si>
    <t>38,5h-Woche</t>
  </si>
  <si>
    <t>39h-Woche</t>
  </si>
  <si>
    <t>40h-Woche</t>
  </si>
  <si>
    <t>41h-Woche</t>
  </si>
  <si>
    <t>korrigierte Nettojahresarbeitszeit unter Berücksichtigung der Regenerationstage)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</si>
</sst>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quot;EUR&quot;;\-#,##0.00\ &quot;EUR&quot;"/>
    <numFmt numFmtId="165" formatCode="_-* #,##0.00\ &quot;EUR&quot;_-;\-* #,##0.00\ &quot;EUR&quot;_-;_-* &quot;-&quot;??\ &quot;EUR&quot;_-;_-@_-"/>
    <numFmt numFmtId="166" formatCode="#,##0.00\ &quot;EUR&quot;"/>
    <numFmt numFmtId="167" formatCode="##\ &quot;Minuten&quot;"/>
    <numFmt numFmtId="168" formatCode="##.##\ &quot;Soll-VZ-Stelle&quot;"/>
    <numFmt numFmtId="169" formatCode="##.##\ &quot; Min&quot;"/>
  </numFmts>
  <fonts count="23" x14ac:knownFonts="1">
    <font>
      <sz val="10"/>
      <name val="Arial"/>
    </font>
    <font>
      <sz val="10"/>
      <name val="Arial"/>
      <family val="2"/>
    </font>
    <font>
      <b/>
      <sz val="12"/>
      <name val="Arial"/>
      <family val="2"/>
    </font>
    <font>
      <b/>
      <sz val="10"/>
      <name val="Arial"/>
      <family val="2"/>
    </font>
    <font>
      <b/>
      <sz val="10"/>
      <color indexed="10"/>
      <name val="Arial"/>
      <family val="2"/>
    </font>
    <font>
      <sz val="10"/>
      <name val="Arial"/>
      <family val="2"/>
    </font>
    <font>
      <b/>
      <sz val="8"/>
      <name val="Arial"/>
      <family val="2"/>
    </font>
    <font>
      <sz val="10"/>
      <color theme="1"/>
      <name val="Arial"/>
      <family val="2"/>
    </font>
    <font>
      <sz val="9"/>
      <color theme="1"/>
      <name val="Arial"/>
      <family val="2"/>
    </font>
    <font>
      <b/>
      <sz val="10"/>
      <color theme="1"/>
      <name val="Arial"/>
      <family val="2"/>
    </font>
    <font>
      <sz val="10"/>
      <name val="Arial"/>
      <family val="2"/>
    </font>
    <font>
      <sz val="11"/>
      <color rgb="FFFF0000"/>
      <name val="Arial"/>
      <family val="2"/>
    </font>
    <font>
      <sz val="8"/>
      <color indexed="81"/>
      <name val="Tahoma"/>
      <family val="2"/>
    </font>
    <font>
      <sz val="12"/>
      <color indexed="81"/>
      <name val="Tahoma"/>
      <family val="2"/>
    </font>
    <font>
      <b/>
      <sz val="12"/>
      <color indexed="81"/>
      <name val="Tahoma"/>
      <family val="2"/>
    </font>
    <font>
      <b/>
      <sz val="11"/>
      <name val="Arial"/>
      <family val="2"/>
    </font>
    <font>
      <i/>
      <sz val="10"/>
      <name val="Arial"/>
      <family val="2"/>
    </font>
    <font>
      <b/>
      <i/>
      <sz val="10"/>
      <name val="Arial"/>
      <family val="2"/>
    </font>
    <font>
      <i/>
      <sz val="8"/>
      <color indexed="81"/>
      <name val="Tahoma"/>
      <family val="2"/>
    </font>
    <font>
      <b/>
      <sz val="10"/>
      <color indexed="81"/>
      <name val="Tahoma"/>
      <family val="2"/>
    </font>
    <font>
      <sz val="9"/>
      <color indexed="81"/>
      <name val="Tahoma"/>
      <family val="2"/>
    </font>
    <font>
      <b/>
      <sz val="9"/>
      <color indexed="81"/>
      <name val="Tahoma"/>
      <family val="2"/>
    </font>
    <font>
      <b/>
      <sz val="10"/>
      <color rgb="FFFF0000"/>
      <name val="Arial"/>
      <family val="2"/>
    </font>
  </fonts>
  <fills count="2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5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FF62A"/>
        <bgColor indexed="64"/>
      </patternFill>
    </fill>
    <fill>
      <patternFill patternType="solid">
        <fgColor rgb="FFCCFFCC"/>
        <bgColor indexed="64"/>
      </patternFill>
    </fill>
    <fill>
      <patternFill patternType="solid">
        <fgColor theme="9" tint="0.39997558519241921"/>
        <bgColor indexed="64"/>
      </patternFill>
    </fill>
    <fill>
      <patternFill patternType="solid">
        <fgColor rgb="FFB8CCE4"/>
        <bgColor indexed="64"/>
      </patternFill>
    </fill>
    <fill>
      <patternFill patternType="solid">
        <fgColor rgb="FFFEEFE2"/>
        <bgColor indexed="64"/>
      </patternFill>
    </fill>
    <fill>
      <patternFill patternType="solid">
        <fgColor rgb="FFD8929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s>
  <borders count="34">
    <border>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cellStyleXfs>
  <cellXfs count="463">
    <xf numFmtId="0" fontId="0" fillId="0" borderId="0" xfId="0"/>
    <xf numFmtId="0" fontId="0" fillId="0" borderId="0" xfId="0" applyProtection="1"/>
    <xf numFmtId="0" fontId="0" fillId="0" borderId="0" xfId="0" applyAlignment="1" applyProtection="1">
      <alignment horizontal="center"/>
    </xf>
    <xf numFmtId="0" fontId="2" fillId="4" borderId="3" xfId="0" applyFont="1" applyFill="1" applyBorder="1" applyProtection="1"/>
    <xf numFmtId="0" fontId="0" fillId="4" borderId="4" xfId="0" applyFill="1" applyBorder="1" applyProtection="1"/>
    <xf numFmtId="0" fontId="0" fillId="4" borderId="4" xfId="0" applyFill="1" applyBorder="1" applyAlignment="1" applyProtection="1">
      <alignment horizontal="center"/>
    </xf>
    <xf numFmtId="0" fontId="2" fillId="4" borderId="4" xfId="0" applyFont="1" applyFill="1" applyBorder="1" applyAlignment="1" applyProtection="1">
      <alignment horizontal="left"/>
    </xf>
    <xf numFmtId="0" fontId="0" fillId="4" borderId="5" xfId="0" applyFill="1" applyBorder="1" applyProtection="1"/>
    <xf numFmtId="0" fontId="3" fillId="4" borderId="6" xfId="0" applyFont="1" applyFill="1" applyBorder="1" applyProtection="1"/>
    <xf numFmtId="0" fontId="0" fillId="4" borderId="0" xfId="0" applyFill="1" applyBorder="1" applyProtection="1"/>
    <xf numFmtId="1" fontId="0" fillId="4" borderId="0" xfId="1" applyNumberFormat="1" applyFont="1" applyFill="1" applyBorder="1" applyProtection="1"/>
    <xf numFmtId="0" fontId="0" fillId="4" borderId="0" xfId="0" applyFill="1" applyBorder="1" applyAlignment="1" applyProtection="1">
      <alignment horizontal="left"/>
    </xf>
    <xf numFmtId="0" fontId="0" fillId="4" borderId="0" xfId="0" applyFill="1" applyBorder="1" applyAlignment="1" applyProtection="1">
      <alignment horizontal="center"/>
    </xf>
    <xf numFmtId="4" fontId="0" fillId="4" borderId="1" xfId="0" applyNumberFormat="1" applyFill="1" applyBorder="1" applyProtection="1"/>
    <xf numFmtId="0" fontId="0" fillId="4" borderId="6" xfId="0" applyFill="1" applyBorder="1" applyProtection="1"/>
    <xf numFmtId="4" fontId="3" fillId="4" borderId="7" xfId="0" applyNumberFormat="1" applyFont="1" applyFill="1" applyBorder="1" applyAlignment="1" applyProtection="1">
      <alignment horizontal="center"/>
    </xf>
    <xf numFmtId="4" fontId="0" fillId="4" borderId="0" xfId="0" applyNumberFormat="1" applyFill="1" applyBorder="1" applyAlignment="1" applyProtection="1">
      <alignment horizontal="center"/>
    </xf>
    <xf numFmtId="2" fontId="0" fillId="4" borderId="0" xfId="1" applyNumberFormat="1" applyFont="1" applyFill="1" applyBorder="1" applyProtection="1"/>
    <xf numFmtId="4" fontId="0" fillId="4" borderId="2" xfId="0" applyNumberFormat="1" applyFill="1" applyBorder="1" applyProtection="1"/>
    <xf numFmtId="0" fontId="0" fillId="4" borderId="1" xfId="0" applyFill="1" applyBorder="1" applyProtection="1"/>
    <xf numFmtId="2" fontId="0" fillId="4" borderId="0" xfId="0" applyNumberFormat="1" applyFill="1" applyBorder="1" applyProtection="1"/>
    <xf numFmtId="9" fontId="0" fillId="4" borderId="0" xfId="1" applyFont="1" applyFill="1" applyBorder="1" applyProtection="1"/>
    <xf numFmtId="0" fontId="0" fillId="0" borderId="0" xfId="0" applyFill="1" applyBorder="1" applyProtection="1"/>
    <xf numFmtId="0" fontId="0" fillId="0" borderId="0" xfId="0" applyFill="1" applyProtection="1"/>
    <xf numFmtId="0" fontId="2" fillId="5" borderId="3" xfId="0" applyFont="1" applyFill="1" applyBorder="1" applyProtection="1"/>
    <xf numFmtId="0" fontId="0" fillId="5" borderId="6" xfId="0" applyFill="1" applyBorder="1" applyProtection="1"/>
    <xf numFmtId="0" fontId="3" fillId="5" borderId="6" xfId="0" applyFont="1" applyFill="1" applyBorder="1" applyProtection="1"/>
    <xf numFmtId="0" fontId="3" fillId="5" borderId="0" xfId="0" applyFont="1" applyFill="1" applyBorder="1" applyProtection="1"/>
    <xf numFmtId="0" fontId="3" fillId="5" borderId="14" xfId="0" applyFont="1" applyFill="1" applyBorder="1" applyProtection="1"/>
    <xf numFmtId="0" fontId="3" fillId="5" borderId="0" xfId="0" applyFont="1" applyFill="1" applyBorder="1" applyAlignment="1" applyProtection="1">
      <alignment horizontal="center"/>
    </xf>
    <xf numFmtId="4" fontId="3" fillId="5" borderId="0" xfId="0" applyNumberFormat="1" applyFont="1" applyFill="1" applyBorder="1" applyAlignment="1" applyProtection="1">
      <alignment horizontal="center"/>
    </xf>
    <xf numFmtId="0" fontId="0" fillId="2" borderId="0" xfId="0" applyFill="1" applyBorder="1" applyProtection="1">
      <protection locked="0"/>
    </xf>
    <xf numFmtId="10" fontId="4" fillId="0" borderId="0" xfId="0" applyNumberFormat="1" applyFont="1" applyAlignment="1" applyProtection="1">
      <alignment horizontal="center"/>
    </xf>
    <xf numFmtId="0" fontId="5" fillId="5" borderId="0" xfId="0" applyFont="1" applyFill="1" applyBorder="1" applyProtection="1"/>
    <xf numFmtId="1" fontId="5" fillId="2" borderId="13" xfId="0" applyNumberFormat="1" applyFont="1" applyFill="1" applyBorder="1" applyAlignment="1" applyProtection="1">
      <alignment horizontal="center"/>
      <protection locked="0"/>
    </xf>
    <xf numFmtId="0" fontId="5" fillId="5" borderId="0" xfId="0" applyFont="1" applyFill="1" applyBorder="1" applyAlignment="1" applyProtection="1">
      <alignment horizontal="center"/>
    </xf>
    <xf numFmtId="2" fontId="5" fillId="2" borderId="0" xfId="0" applyNumberFormat="1" applyFont="1" applyFill="1" applyBorder="1" applyAlignment="1" applyProtection="1">
      <alignment horizontal="center"/>
      <protection locked="0"/>
    </xf>
    <xf numFmtId="0" fontId="5" fillId="5" borderId="1" xfId="0" applyFont="1" applyFill="1" applyBorder="1" applyAlignment="1" applyProtection="1">
      <alignment horizontal="center"/>
    </xf>
    <xf numFmtId="2" fontId="2" fillId="5" borderId="10" xfId="0" applyNumberFormat="1" applyFont="1" applyFill="1" applyBorder="1" applyAlignment="1" applyProtection="1">
      <alignment horizontal="center"/>
    </xf>
    <xf numFmtId="0" fontId="2" fillId="2" borderId="8" xfId="0" applyFont="1" applyFill="1" applyBorder="1" applyAlignment="1" applyProtection="1">
      <alignment horizontal="center"/>
      <protection locked="0"/>
    </xf>
    <xf numFmtId="166" fontId="2" fillId="5" borderId="11" xfId="0" applyNumberFormat="1" applyFont="1" applyFill="1" applyBorder="1" applyAlignment="1" applyProtection="1">
      <alignment horizontal="center"/>
    </xf>
    <xf numFmtId="0" fontId="3" fillId="4" borderId="12" xfId="0" applyFont="1" applyFill="1" applyBorder="1" applyProtection="1"/>
    <xf numFmtId="4" fontId="0" fillId="4" borderId="8" xfId="0" applyNumberFormat="1" applyFill="1" applyBorder="1" applyProtection="1"/>
    <xf numFmtId="10" fontId="3" fillId="2" borderId="0" xfId="0" applyNumberFormat="1" applyFont="1" applyFill="1" applyBorder="1" applyProtection="1">
      <protection locked="0"/>
    </xf>
    <xf numFmtId="166" fontId="3" fillId="2" borderId="0" xfId="0" applyNumberFormat="1" applyFont="1" applyFill="1" applyBorder="1" applyProtection="1">
      <protection locked="0"/>
    </xf>
    <xf numFmtId="166" fontId="0" fillId="2" borderId="0" xfId="0" applyNumberFormat="1" applyFill="1" applyBorder="1" applyProtection="1">
      <protection locked="0"/>
    </xf>
    <xf numFmtId="0" fontId="3" fillId="2" borderId="0" xfId="0" applyFont="1" applyFill="1" applyBorder="1" applyProtection="1">
      <protection locked="0"/>
    </xf>
    <xf numFmtId="0" fontId="5" fillId="2" borderId="13" xfId="0" applyFont="1" applyFill="1" applyBorder="1" applyProtection="1">
      <protection locked="0"/>
    </xf>
    <xf numFmtId="14" fontId="5" fillId="2" borderId="13" xfId="0" applyNumberFormat="1" applyFont="1" applyFill="1" applyBorder="1" applyProtection="1">
      <protection locked="0"/>
    </xf>
    <xf numFmtId="0" fontId="5" fillId="2" borderId="0" xfId="0" applyFont="1" applyFill="1" applyBorder="1" applyProtection="1">
      <protection locked="0"/>
    </xf>
    <xf numFmtId="14" fontId="5" fillId="2" borderId="0" xfId="0" applyNumberFormat="1" applyFont="1" applyFill="1" applyBorder="1" applyProtection="1">
      <protection locked="0"/>
    </xf>
    <xf numFmtId="0" fontId="0" fillId="0" borderId="0" xfId="0" applyBorder="1" applyAlignment="1">
      <alignment horizontal="center"/>
    </xf>
    <xf numFmtId="0" fontId="0" fillId="0" borderId="0" xfId="0" applyBorder="1"/>
    <xf numFmtId="166" fontId="3" fillId="5" borderId="0" xfId="0" applyNumberFormat="1" applyFont="1" applyFill="1" applyBorder="1" applyAlignment="1" applyProtection="1">
      <alignment horizontal="center"/>
    </xf>
    <xf numFmtId="2" fontId="3" fillId="5" borderId="0" xfId="0" applyNumberFormat="1" applyFont="1" applyFill="1" applyBorder="1" applyAlignment="1" applyProtection="1">
      <alignment horizontal="center"/>
    </xf>
    <xf numFmtId="0" fontId="2" fillId="0" borderId="0" xfId="0" applyFont="1" applyBorder="1" applyProtection="1"/>
    <xf numFmtId="0" fontId="5" fillId="0" borderId="0" xfId="0" applyFont="1" applyBorder="1" applyProtection="1"/>
    <xf numFmtId="0" fontId="0" fillId="0" borderId="0" xfId="0" applyBorder="1" applyProtection="1"/>
    <xf numFmtId="0" fontId="3" fillId="0" borderId="0" xfId="0" applyFont="1" applyBorder="1" applyProtection="1"/>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5" borderId="1" xfId="0" applyFont="1" applyFill="1" applyBorder="1" applyAlignment="1" applyProtection="1">
      <alignment horizontal="center"/>
    </xf>
    <xf numFmtId="0" fontId="3" fillId="5" borderId="18" xfId="0" applyFont="1" applyFill="1" applyBorder="1" applyProtection="1"/>
    <xf numFmtId="0" fontId="3" fillId="5" borderId="19" xfId="0" applyFont="1" applyFill="1" applyBorder="1" applyProtection="1"/>
    <xf numFmtId="2" fontId="3" fillId="5" borderId="14" xfId="0" applyNumberFormat="1" applyFont="1" applyFill="1" applyBorder="1" applyAlignment="1" applyProtection="1">
      <alignment horizontal="center"/>
    </xf>
    <xf numFmtId="1" fontId="5" fillId="2" borderId="0" xfId="0" applyNumberFormat="1" applyFont="1" applyFill="1" applyBorder="1" applyAlignment="1" applyProtection="1">
      <alignment horizontal="center"/>
      <protection locked="0"/>
    </xf>
    <xf numFmtId="2" fontId="3" fillId="5" borderId="20" xfId="0" applyNumberFormat="1" applyFont="1" applyFill="1" applyBorder="1" applyAlignment="1" applyProtection="1">
      <alignment horizontal="center"/>
    </xf>
    <xf numFmtId="166" fontId="0" fillId="0" borderId="0" xfId="0" applyNumberFormat="1" applyBorder="1"/>
    <xf numFmtId="166" fontId="3" fillId="7" borderId="0" xfId="0" applyNumberFormat="1" applyFont="1" applyFill="1" applyBorder="1"/>
    <xf numFmtId="0" fontId="3" fillId="0" borderId="0" xfId="0" applyFont="1" applyBorder="1"/>
    <xf numFmtId="9" fontId="3" fillId="0" borderId="0" xfId="1" applyFont="1" applyBorder="1" applyAlignment="1">
      <alignment horizontal="center"/>
    </xf>
    <xf numFmtId="4" fontId="0" fillId="0" borderId="0" xfId="0" applyNumberFormat="1" applyProtection="1"/>
    <xf numFmtId="166" fontId="0" fillId="0" borderId="0" xfId="0" applyNumberFormat="1" applyFill="1" applyBorder="1"/>
    <xf numFmtId="166" fontId="3" fillId="0" borderId="0" xfId="0" applyNumberFormat="1" applyFont="1" applyFill="1" applyBorder="1"/>
    <xf numFmtId="0" fontId="0" fillId="0" borderId="0" xfId="0" applyFill="1" applyBorder="1"/>
    <xf numFmtId="0" fontId="0" fillId="0" borderId="0" xfId="0" applyFill="1" applyBorder="1" applyAlignment="1">
      <alignment horizontal="center"/>
    </xf>
    <xf numFmtId="2" fontId="0" fillId="0" borderId="0" xfId="0" applyNumberFormat="1" applyFill="1" applyBorder="1" applyAlignment="1">
      <alignment horizontal="center"/>
    </xf>
    <xf numFmtId="166" fontId="3" fillId="6" borderId="0" xfId="0" applyNumberFormat="1" applyFont="1" applyFill="1" applyBorder="1" applyAlignment="1">
      <alignment horizontal="center"/>
    </xf>
    <xf numFmtId="0" fontId="3" fillId="7" borderId="0" xfId="0" applyFont="1" applyFill="1" applyBorder="1"/>
    <xf numFmtId="166" fontId="3" fillId="7" borderId="0" xfId="0" applyNumberFormat="1" applyFont="1" applyFill="1" applyBorder="1" applyAlignment="1">
      <alignment horizontal="center"/>
    </xf>
    <xf numFmtId="0" fontId="3" fillId="7" borderId="0" xfId="0" applyFont="1" applyFill="1" applyBorder="1" applyProtection="1"/>
    <xf numFmtId="0" fontId="0" fillId="11" borderId="0" xfId="0" applyFill="1" applyBorder="1" applyAlignment="1">
      <alignment horizontal="center"/>
    </xf>
    <xf numFmtId="166" fontId="0" fillId="11" borderId="0" xfId="0" applyNumberFormat="1" applyFill="1" applyBorder="1"/>
    <xf numFmtId="166" fontId="3" fillId="11" borderId="0" xfId="0" applyNumberFormat="1" applyFont="1" applyFill="1" applyBorder="1"/>
    <xf numFmtId="0" fontId="3" fillId="11" borderId="17" xfId="0" applyFont="1" applyFill="1" applyBorder="1" applyProtection="1"/>
    <xf numFmtId="0" fontId="3" fillId="11" borderId="18" xfId="0" applyFont="1" applyFill="1" applyBorder="1" applyProtection="1"/>
    <xf numFmtId="0" fontId="3" fillId="12" borderId="17" xfId="0" applyFont="1" applyFill="1" applyBorder="1" applyProtection="1"/>
    <xf numFmtId="0" fontId="3" fillId="12" borderId="18" xfId="0" applyFont="1" applyFill="1" applyBorder="1" applyProtection="1"/>
    <xf numFmtId="0" fontId="0" fillId="12" borderId="0" xfId="0" applyFill="1" applyBorder="1" applyAlignment="1">
      <alignment horizontal="center"/>
    </xf>
    <xf numFmtId="0" fontId="0" fillId="12" borderId="18" xfId="0" applyFill="1" applyBorder="1"/>
    <xf numFmtId="166" fontId="3" fillId="12" borderId="18" xfId="0" applyNumberFormat="1" applyFont="1" applyFill="1" applyBorder="1"/>
    <xf numFmtId="0" fontId="3" fillId="12" borderId="18" xfId="0" applyFont="1" applyFill="1" applyBorder="1"/>
    <xf numFmtId="9" fontId="0" fillId="12" borderId="0" xfId="0" applyNumberFormat="1" applyFill="1" applyBorder="1" applyAlignment="1">
      <alignment horizontal="center"/>
    </xf>
    <xf numFmtId="0" fontId="3" fillId="12" borderId="19" xfId="0" applyFont="1" applyFill="1" applyBorder="1" applyProtection="1"/>
    <xf numFmtId="166" fontId="3" fillId="12" borderId="0" xfId="0" applyNumberFormat="1" applyFont="1" applyFill="1" applyBorder="1"/>
    <xf numFmtId="0" fontId="0" fillId="14" borderId="0" xfId="0" applyFill="1" applyBorder="1"/>
    <xf numFmtId="0" fontId="3" fillId="12" borderId="0" xfId="0" applyFont="1" applyFill="1" applyBorder="1"/>
    <xf numFmtId="0" fontId="3" fillId="13" borderId="0" xfId="0" applyFont="1" applyFill="1" applyBorder="1"/>
    <xf numFmtId="166" fontId="3" fillId="13" borderId="0" xfId="0" applyNumberFormat="1" applyFont="1" applyFill="1" applyBorder="1"/>
    <xf numFmtId="0" fontId="3" fillId="5" borderId="3" xfId="0" applyFont="1" applyFill="1" applyBorder="1" applyProtection="1"/>
    <xf numFmtId="0" fontId="7" fillId="5" borderId="4" xfId="0" applyFont="1" applyFill="1" applyBorder="1" applyProtection="1"/>
    <xf numFmtId="0" fontId="7" fillId="5" borderId="5" xfId="0" applyFont="1" applyFill="1" applyBorder="1" applyProtection="1"/>
    <xf numFmtId="0" fontId="7" fillId="5" borderId="6" xfId="0" applyFont="1" applyFill="1" applyBorder="1" applyProtection="1"/>
    <xf numFmtId="0" fontId="7" fillId="5" borderId="0" xfId="0" applyFont="1" applyFill="1" applyBorder="1" applyProtection="1"/>
    <xf numFmtId="2" fontId="7" fillId="5" borderId="6" xfId="0" applyNumberFormat="1" applyFont="1" applyFill="1" applyBorder="1" applyProtection="1"/>
    <xf numFmtId="4" fontId="3" fillId="5" borderId="1" xfId="0" applyNumberFormat="1" applyFont="1" applyFill="1" applyBorder="1" applyAlignment="1" applyProtection="1">
      <alignment horizontal="center"/>
    </xf>
    <xf numFmtId="0" fontId="7" fillId="2" borderId="0" xfId="0" applyFont="1" applyFill="1" applyBorder="1" applyAlignment="1" applyProtection="1">
      <alignment horizontal="center"/>
      <protection locked="0"/>
    </xf>
    <xf numFmtId="2" fontId="7" fillId="5" borderId="1" xfId="0" applyNumberFormat="1" applyFont="1" applyFill="1" applyBorder="1" applyAlignment="1" applyProtection="1">
      <alignment horizontal="center"/>
    </xf>
    <xf numFmtId="2" fontId="3" fillId="5" borderId="6" xfId="0" applyNumberFormat="1" applyFont="1" applyFill="1" applyBorder="1" applyProtection="1"/>
    <xf numFmtId="2" fontId="3" fillId="5" borderId="9" xfId="0" applyNumberFormat="1" applyFont="1" applyFill="1" applyBorder="1" applyProtection="1"/>
    <xf numFmtId="0" fontId="7" fillId="5" borderId="10" xfId="0" applyFont="1" applyFill="1" applyBorder="1" applyProtection="1"/>
    <xf numFmtId="0" fontId="3" fillId="5" borderId="10" xfId="0" applyFont="1" applyFill="1" applyBorder="1" applyAlignment="1" applyProtection="1">
      <alignment horizontal="center"/>
    </xf>
    <xf numFmtId="0" fontId="7" fillId="5" borderId="11" xfId="0" applyFont="1" applyFill="1" applyBorder="1" applyAlignment="1" applyProtection="1">
      <alignment horizontal="center"/>
    </xf>
    <xf numFmtId="0" fontId="7" fillId="0" borderId="0" xfId="0" applyFont="1" applyBorder="1" applyProtection="1"/>
    <xf numFmtId="0" fontId="7" fillId="0" borderId="0" xfId="0" applyFont="1" applyBorder="1" applyAlignment="1" applyProtection="1">
      <alignment horizontal="center"/>
    </xf>
    <xf numFmtId="0" fontId="3" fillId="0" borderId="0" xfId="0" applyFont="1" applyProtection="1"/>
    <xf numFmtId="2" fontId="3" fillId="8" borderId="0" xfId="0" applyNumberFormat="1" applyFont="1" applyFill="1" applyBorder="1" applyAlignment="1" applyProtection="1">
      <alignment horizontal="center"/>
    </xf>
    <xf numFmtId="0" fontId="3" fillId="0" borderId="0" xfId="0" applyFont="1" applyAlignment="1" applyProtection="1">
      <alignment horizontal="center"/>
    </xf>
    <xf numFmtId="0" fontId="3" fillId="14" borderId="0" xfId="0" applyFont="1" applyFill="1" applyBorder="1" applyAlignment="1">
      <alignment horizontal="center"/>
    </xf>
    <xf numFmtId="2" fontId="1" fillId="2" borderId="13" xfId="0" applyNumberFormat="1" applyFont="1" applyFill="1" applyBorder="1" applyAlignment="1" applyProtection="1">
      <alignment horizontal="center"/>
      <protection locked="0"/>
    </xf>
    <xf numFmtId="2" fontId="3" fillId="5" borderId="16" xfId="0" applyNumberFormat="1" applyFont="1" applyFill="1" applyBorder="1" applyAlignment="1" applyProtection="1">
      <alignment horizontal="center"/>
    </xf>
    <xf numFmtId="2" fontId="1" fillId="2" borderId="0" xfId="0" applyNumberFormat="1" applyFont="1" applyFill="1" applyBorder="1" applyAlignment="1" applyProtection="1">
      <alignment horizontal="center"/>
      <protection locked="0"/>
    </xf>
    <xf numFmtId="1" fontId="1" fillId="2" borderId="13" xfId="0" applyNumberFormat="1" applyFont="1" applyFill="1" applyBorder="1" applyAlignment="1" applyProtection="1">
      <alignment horizontal="center"/>
      <protection locked="0"/>
    </xf>
    <xf numFmtId="2" fontId="5" fillId="17" borderId="13" xfId="0" applyNumberFormat="1" applyFont="1" applyFill="1" applyBorder="1" applyAlignment="1" applyProtection="1">
      <alignment horizontal="center"/>
    </xf>
    <xf numFmtId="0" fontId="5" fillId="17" borderId="15" xfId="0" applyFont="1" applyFill="1" applyBorder="1" applyAlignment="1" applyProtection="1">
      <alignment horizontal="center"/>
    </xf>
    <xf numFmtId="0" fontId="1" fillId="17" borderId="15" xfId="0" applyFont="1" applyFill="1" applyBorder="1" applyAlignment="1" applyProtection="1">
      <alignment horizontal="center"/>
    </xf>
    <xf numFmtId="2" fontId="5" fillId="17" borderId="0" xfId="0" applyNumberFormat="1" applyFont="1" applyFill="1" applyBorder="1" applyAlignment="1" applyProtection="1">
      <alignment horizontal="center"/>
    </xf>
    <xf numFmtId="0" fontId="5" fillId="17" borderId="16" xfId="0" applyFont="1" applyFill="1" applyBorder="1" applyAlignment="1" applyProtection="1">
      <alignment horizontal="center"/>
    </xf>
    <xf numFmtId="1" fontId="1" fillId="2" borderId="0" xfId="0" applyNumberFormat="1" applyFont="1" applyFill="1" applyBorder="1" applyAlignment="1" applyProtection="1">
      <alignment horizontal="center"/>
      <protection locked="0"/>
    </xf>
    <xf numFmtId="10" fontId="0" fillId="12" borderId="0" xfId="1" applyNumberFormat="1" applyFont="1" applyFill="1" applyBorder="1" applyAlignment="1">
      <alignment horizontal="center"/>
    </xf>
    <xf numFmtId="0" fontId="2" fillId="5" borderId="9" xfId="0" applyFont="1" applyFill="1" applyBorder="1" applyProtection="1"/>
    <xf numFmtId="0" fontId="2" fillId="5" borderId="10" xfId="0" applyFont="1" applyFill="1" applyBorder="1" applyAlignment="1" applyProtection="1">
      <alignment horizontal="center"/>
    </xf>
    <xf numFmtId="0" fontId="5" fillId="5" borderId="18" xfId="0" applyFont="1" applyFill="1" applyBorder="1" applyProtection="1"/>
    <xf numFmtId="0" fontId="5" fillId="2" borderId="18" xfId="0" applyFont="1" applyFill="1" applyBorder="1" applyProtection="1">
      <protection locked="0"/>
    </xf>
    <xf numFmtId="0" fontId="5" fillId="2" borderId="18" xfId="0" applyFont="1" applyFill="1" applyBorder="1" applyAlignment="1" applyProtection="1">
      <alignment horizontal="left"/>
      <protection locked="0"/>
    </xf>
    <xf numFmtId="0" fontId="5" fillId="2" borderId="17" xfId="0" applyFont="1" applyFill="1" applyBorder="1" applyAlignment="1" applyProtection="1">
      <protection locked="0"/>
    </xf>
    <xf numFmtId="0" fontId="5" fillId="2" borderId="18" xfId="0" applyFont="1" applyFill="1" applyBorder="1" applyAlignment="1" applyProtection="1">
      <protection locked="0"/>
    </xf>
    <xf numFmtId="0" fontId="2" fillId="5" borderId="25" xfId="0" applyFont="1" applyFill="1" applyBorder="1" applyAlignment="1" applyProtection="1">
      <alignment horizontal="center"/>
    </xf>
    <xf numFmtId="0" fontId="0" fillId="2" borderId="18" xfId="0" applyFill="1" applyBorder="1" applyProtection="1">
      <protection locked="0"/>
    </xf>
    <xf numFmtId="0" fontId="5" fillId="5" borderId="16" xfId="0" applyFont="1" applyFill="1" applyBorder="1" applyProtection="1"/>
    <xf numFmtId="0" fontId="3" fillId="5" borderId="16" xfId="0" applyFont="1" applyFill="1" applyBorder="1" applyAlignment="1" applyProtection="1">
      <alignment horizontal="center"/>
    </xf>
    <xf numFmtId="0" fontId="1" fillId="17" borderId="16" xfId="0" applyFont="1" applyFill="1" applyBorder="1" applyAlignment="1" applyProtection="1">
      <alignment horizontal="center"/>
    </xf>
    <xf numFmtId="2" fontId="2" fillId="5" borderId="23" xfId="0" applyNumberFormat="1" applyFont="1" applyFill="1" applyBorder="1" applyAlignment="1" applyProtection="1">
      <alignment horizontal="center"/>
    </xf>
    <xf numFmtId="166" fontId="0" fillId="2" borderId="16" xfId="0" applyNumberFormat="1" applyFill="1" applyBorder="1" applyProtection="1">
      <protection locked="0"/>
    </xf>
    <xf numFmtId="4" fontId="3" fillId="4" borderId="8" xfId="0" applyNumberFormat="1" applyFont="1" applyFill="1" applyBorder="1" applyAlignment="1" applyProtection="1">
      <alignment horizontal="center"/>
    </xf>
    <xf numFmtId="0" fontId="0" fillId="4" borderId="9" xfId="0" applyFill="1" applyBorder="1" applyProtection="1"/>
    <xf numFmtId="0" fontId="0" fillId="4" borderId="10" xfId="0" applyFill="1" applyBorder="1" applyProtection="1"/>
    <xf numFmtId="0" fontId="0" fillId="4" borderId="10" xfId="0" applyFill="1" applyBorder="1" applyAlignment="1" applyProtection="1">
      <alignment horizontal="center"/>
    </xf>
    <xf numFmtId="0" fontId="0" fillId="4" borderId="11" xfId="0" applyFill="1" applyBorder="1" applyProtection="1"/>
    <xf numFmtId="0" fontId="0" fillId="18" borderId="0" xfId="0" applyFill="1" applyBorder="1" applyAlignment="1" applyProtection="1">
      <alignment horizontal="center"/>
    </xf>
    <xf numFmtId="0" fontId="3" fillId="11" borderId="16" xfId="0" applyFont="1" applyFill="1" applyBorder="1" applyAlignment="1">
      <alignment horizontal="center"/>
    </xf>
    <xf numFmtId="0" fontId="3" fillId="0" borderId="0" xfId="0" applyFont="1" applyFill="1" applyBorder="1" applyAlignment="1">
      <alignment horizontal="center"/>
    </xf>
    <xf numFmtId="0" fontId="3" fillId="11" borderId="19" xfId="0" applyFont="1" applyFill="1" applyBorder="1" applyProtection="1"/>
    <xf numFmtId="0" fontId="0" fillId="11" borderId="14" xfId="0" applyFill="1" applyBorder="1" applyAlignment="1">
      <alignment horizontal="center"/>
    </xf>
    <xf numFmtId="168" fontId="3" fillId="11" borderId="20" xfId="0" applyNumberFormat="1" applyFont="1" applyFill="1" applyBorder="1" applyAlignment="1">
      <alignment horizontal="center"/>
    </xf>
    <xf numFmtId="0" fontId="0" fillId="12" borderId="13" xfId="0" applyFill="1" applyBorder="1" applyAlignment="1">
      <alignment horizontal="center"/>
    </xf>
    <xf numFmtId="166" fontId="0" fillId="12" borderId="13" xfId="0" applyNumberFormat="1" applyFill="1" applyBorder="1"/>
    <xf numFmtId="0" fontId="0" fillId="12" borderId="15" xfId="0" applyFill="1" applyBorder="1" applyAlignment="1">
      <alignment horizontal="center"/>
    </xf>
    <xf numFmtId="0" fontId="3" fillId="12" borderId="0" xfId="0" applyFont="1" applyFill="1" applyBorder="1" applyAlignment="1">
      <alignment horizontal="center" wrapText="1"/>
    </xf>
    <xf numFmtId="166" fontId="0" fillId="12" borderId="0" xfId="0" applyNumberFormat="1" applyFill="1" applyBorder="1"/>
    <xf numFmtId="0" fontId="3" fillId="12" borderId="16" xfId="0" applyFont="1" applyFill="1" applyBorder="1" applyAlignment="1">
      <alignment horizontal="center" wrapText="1"/>
    </xf>
    <xf numFmtId="0" fontId="0" fillId="12" borderId="16" xfId="0" applyFill="1" applyBorder="1" applyAlignment="1">
      <alignment horizontal="center"/>
    </xf>
    <xf numFmtId="166" fontId="0" fillId="12" borderId="16" xfId="0" applyNumberFormat="1" applyFill="1" applyBorder="1" applyAlignment="1">
      <alignment horizontal="center"/>
    </xf>
    <xf numFmtId="0" fontId="0" fillId="12" borderId="14" xfId="0" applyFill="1" applyBorder="1"/>
    <xf numFmtId="168" fontId="3" fillId="12" borderId="20" xfId="0" applyNumberFormat="1" applyFont="1" applyFill="1" applyBorder="1" applyAlignment="1">
      <alignment horizontal="center"/>
    </xf>
    <xf numFmtId="0" fontId="3" fillId="6" borderId="0" xfId="0" applyFont="1" applyFill="1" applyBorder="1" applyProtection="1"/>
    <xf numFmtId="166" fontId="3" fillId="6" borderId="0" xfId="0" applyNumberFormat="1" applyFont="1" applyFill="1" applyBorder="1"/>
    <xf numFmtId="166" fontId="3" fillId="12" borderId="0" xfId="0" applyNumberFormat="1" applyFont="1" applyFill="1" applyBorder="1" applyProtection="1"/>
    <xf numFmtId="0" fontId="3" fillId="14" borderId="0" xfId="0" applyFont="1" applyFill="1" applyBorder="1"/>
    <xf numFmtId="166" fontId="3" fillId="14" borderId="8" xfId="0" applyNumberFormat="1" applyFont="1" applyFill="1" applyBorder="1" applyAlignment="1">
      <alignment horizontal="center"/>
    </xf>
    <xf numFmtId="0" fontId="7" fillId="2" borderId="26" xfId="0" applyFont="1" applyFill="1" applyBorder="1" applyAlignment="1" applyProtection="1">
      <alignment horizontal="center"/>
      <protection locked="0"/>
    </xf>
    <xf numFmtId="0" fontId="7" fillId="2" borderId="27" xfId="0" applyFont="1" applyFill="1" applyBorder="1" applyAlignment="1" applyProtection="1">
      <alignment horizontal="center"/>
      <protection locked="0"/>
    </xf>
    <xf numFmtId="0" fontId="7" fillId="2" borderId="28" xfId="0" applyFont="1" applyFill="1" applyBorder="1" applyAlignment="1" applyProtection="1">
      <alignment horizontal="center"/>
      <protection locked="0"/>
    </xf>
    <xf numFmtId="2" fontId="3" fillId="5" borderId="10" xfId="0" applyNumberFormat="1" applyFont="1" applyFill="1" applyBorder="1" applyAlignment="1" applyProtection="1">
      <alignment horizontal="center"/>
    </xf>
    <xf numFmtId="0" fontId="7" fillId="0" borderId="6" xfId="0" applyFont="1" applyBorder="1" applyProtection="1"/>
    <xf numFmtId="0" fontId="1" fillId="12" borderId="0" xfId="0" applyFont="1" applyFill="1" applyBorder="1"/>
    <xf numFmtId="166" fontId="1" fillId="12" borderId="0" xfId="0" applyNumberFormat="1" applyFont="1" applyFill="1" applyBorder="1"/>
    <xf numFmtId="0" fontId="3" fillId="11" borderId="13" xfId="0" applyFont="1" applyFill="1" applyBorder="1" applyAlignment="1">
      <alignment horizontal="center"/>
    </xf>
    <xf numFmtId="166" fontId="3" fillId="11" borderId="13" xfId="0" applyNumberFormat="1" applyFont="1" applyFill="1" applyBorder="1" applyAlignment="1">
      <alignment horizontal="center"/>
    </xf>
    <xf numFmtId="0" fontId="3" fillId="21" borderId="15" xfId="0" applyFont="1" applyFill="1" applyBorder="1" applyAlignment="1">
      <alignment horizontal="center"/>
    </xf>
    <xf numFmtId="2" fontId="0" fillId="11" borderId="0" xfId="0" applyNumberFormat="1" applyFill="1" applyBorder="1" applyAlignment="1">
      <alignment horizontal="center"/>
    </xf>
    <xf numFmtId="166" fontId="3" fillId="22" borderId="0" xfId="0" applyNumberFormat="1" applyFont="1" applyFill="1" applyBorder="1"/>
    <xf numFmtId="166" fontId="0" fillId="22" borderId="0" xfId="0" applyNumberFormat="1" applyFill="1" applyBorder="1"/>
    <xf numFmtId="164" fontId="3" fillId="12" borderId="29" xfId="2" applyNumberFormat="1" applyFont="1" applyFill="1" applyBorder="1" applyAlignment="1">
      <alignment horizontal="center"/>
    </xf>
    <xf numFmtId="166" fontId="0" fillId="12" borderId="30" xfId="0" applyNumberFormat="1" applyFill="1" applyBorder="1"/>
    <xf numFmtId="0" fontId="0" fillId="2" borderId="18" xfId="0" applyFill="1" applyBorder="1" applyAlignment="1" applyProtection="1">
      <protection locked="0"/>
    </xf>
    <xf numFmtId="0" fontId="0" fillId="2" borderId="0" xfId="0" applyFill="1" applyBorder="1" applyAlignment="1" applyProtection="1">
      <protection locked="0"/>
    </xf>
    <xf numFmtId="0" fontId="5" fillId="17" borderId="0" xfId="0" applyFont="1" applyFill="1" applyBorder="1" applyAlignment="1" applyProtection="1">
      <alignment horizontal="center"/>
    </xf>
    <xf numFmtId="0" fontId="5" fillId="17" borderId="13" xfId="0" applyFont="1" applyFill="1" applyBorder="1" applyAlignment="1" applyProtection="1">
      <alignment horizontal="center"/>
    </xf>
    <xf numFmtId="1" fontId="0" fillId="20" borderId="0" xfId="0" applyNumberFormat="1" applyFill="1" applyBorder="1" applyAlignment="1" applyProtection="1">
      <alignment horizontal="center"/>
    </xf>
    <xf numFmtId="2" fontId="0" fillId="20" borderId="0" xfId="0" applyNumberFormat="1" applyFill="1" applyBorder="1" applyAlignment="1" applyProtection="1">
      <alignment horizontal="center"/>
    </xf>
    <xf numFmtId="2" fontId="3" fillId="20" borderId="0" xfId="0" applyNumberFormat="1" applyFont="1" applyFill="1" applyBorder="1" applyAlignment="1" applyProtection="1">
      <alignment horizontal="center"/>
    </xf>
    <xf numFmtId="2" fontId="3" fillId="20" borderId="1" xfId="0" applyNumberFormat="1" applyFont="1" applyFill="1" applyBorder="1" applyAlignment="1" applyProtection="1">
      <alignment horizontal="center"/>
    </xf>
    <xf numFmtId="0" fontId="1" fillId="24" borderId="6" xfId="0" applyFont="1" applyFill="1" applyBorder="1" applyProtection="1"/>
    <xf numFmtId="0" fontId="3" fillId="24" borderId="0" xfId="0" applyFont="1" applyFill="1" applyBorder="1" applyAlignment="1" applyProtection="1">
      <alignment horizontal="center"/>
    </xf>
    <xf numFmtId="0" fontId="0" fillId="24" borderId="1" xfId="0" applyFill="1" applyBorder="1" applyProtection="1"/>
    <xf numFmtId="2" fontId="0" fillId="8" borderId="0" xfId="0" applyNumberFormat="1" applyFill="1" applyBorder="1" applyAlignment="1" applyProtection="1">
      <alignment horizontal="center"/>
    </xf>
    <xf numFmtId="2" fontId="3" fillId="8" borderId="10" xfId="0" applyNumberFormat="1" applyFont="1" applyFill="1" applyBorder="1" applyAlignment="1" applyProtection="1">
      <alignment horizontal="center"/>
    </xf>
    <xf numFmtId="0" fontId="3" fillId="8" borderId="4" xfId="0" applyFont="1" applyFill="1" applyBorder="1" applyAlignment="1" applyProtection="1">
      <alignment horizontal="center" wrapText="1"/>
    </xf>
    <xf numFmtId="0" fontId="3" fillId="8" borderId="4" xfId="0" applyFont="1" applyFill="1" applyBorder="1" applyAlignment="1" applyProtection="1">
      <alignment horizontal="center"/>
    </xf>
    <xf numFmtId="0" fontId="3" fillId="8" borderId="5" xfId="0" applyFont="1" applyFill="1" applyBorder="1" applyAlignment="1" applyProtection="1">
      <alignment horizontal="center"/>
    </xf>
    <xf numFmtId="0" fontId="0" fillId="0" borderId="1" xfId="0" applyBorder="1" applyProtection="1"/>
    <xf numFmtId="0" fontId="5" fillId="24" borderId="0" xfId="0" applyFont="1" applyFill="1" applyBorder="1" applyProtection="1"/>
    <xf numFmtId="2" fontId="5" fillId="24" borderId="0" xfId="0" applyNumberFormat="1" applyFont="1" applyFill="1" applyBorder="1" applyAlignment="1" applyProtection="1">
      <alignment horizontal="center"/>
    </xf>
    <xf numFmtId="0" fontId="0" fillId="20" borderId="0" xfId="0" applyFill="1" applyBorder="1" applyAlignment="1" applyProtection="1">
      <alignment horizontal="center"/>
    </xf>
    <xf numFmtId="0" fontId="5" fillId="24" borderId="6" xfId="0" applyFont="1" applyFill="1" applyBorder="1" applyProtection="1"/>
    <xf numFmtId="0" fontId="0" fillId="24" borderId="6" xfId="0" applyFill="1" applyBorder="1" applyProtection="1"/>
    <xf numFmtId="0" fontId="1" fillId="24" borderId="9" xfId="0" applyFont="1" applyFill="1" applyBorder="1" applyProtection="1"/>
    <xf numFmtId="2" fontId="5" fillId="24" borderId="10" xfId="0" applyNumberFormat="1" applyFont="1" applyFill="1" applyBorder="1" applyAlignment="1" applyProtection="1">
      <alignment horizontal="center"/>
    </xf>
    <xf numFmtId="0" fontId="3" fillId="5" borderId="12" xfId="0" applyFont="1" applyFill="1" applyBorder="1" applyProtection="1"/>
    <xf numFmtId="166" fontId="3" fillId="5" borderId="1" xfId="0" applyNumberFormat="1" applyFont="1" applyFill="1" applyBorder="1" applyAlignment="1" applyProtection="1">
      <alignment horizontal="center"/>
    </xf>
    <xf numFmtId="0" fontId="3" fillId="5" borderId="32" xfId="0" applyFont="1" applyFill="1" applyBorder="1" applyProtection="1"/>
    <xf numFmtId="166" fontId="3" fillId="16" borderId="33" xfId="0" applyNumberFormat="1" applyFont="1" applyFill="1" applyBorder="1" applyAlignment="1" applyProtection="1">
      <alignment horizontal="center"/>
    </xf>
    <xf numFmtId="0" fontId="6" fillId="5" borderId="6" xfId="0" applyFont="1" applyFill="1" applyBorder="1" applyProtection="1"/>
    <xf numFmtId="1" fontId="5" fillId="2" borderId="0" xfId="0" applyNumberFormat="1" applyFont="1" applyFill="1" applyBorder="1" applyAlignment="1" applyProtection="1">
      <alignment horizontal="center"/>
    </xf>
    <xf numFmtId="1" fontId="0" fillId="8" borderId="0" xfId="0" applyNumberFormat="1" applyFill="1" applyBorder="1" applyAlignment="1" applyProtection="1">
      <alignment horizontal="center"/>
    </xf>
    <xf numFmtId="166" fontId="5" fillId="9" borderId="31" xfId="0" applyNumberFormat="1" applyFont="1" applyFill="1" applyBorder="1" applyAlignment="1" applyProtection="1">
      <alignment horizontal="center"/>
      <protection locked="0"/>
    </xf>
    <xf numFmtId="166" fontId="5" fillId="9" borderId="1" xfId="0" applyNumberFormat="1" applyFont="1" applyFill="1" applyBorder="1" applyAlignment="1" applyProtection="1">
      <alignment horizontal="center"/>
      <protection locked="0"/>
    </xf>
    <xf numFmtId="0" fontId="1" fillId="2" borderId="17" xfId="0" applyFont="1" applyFill="1" applyBorder="1" applyAlignment="1" applyProtection="1">
      <alignment horizontal="left"/>
      <protection locked="0"/>
    </xf>
    <xf numFmtId="166" fontId="0" fillId="0" borderId="0" xfId="0" applyNumberFormat="1" applyBorder="1" applyProtection="1"/>
    <xf numFmtId="166" fontId="5" fillId="5" borderId="0" xfId="0" applyNumberFormat="1" applyFont="1" applyFill="1" applyBorder="1" applyAlignment="1" applyProtection="1">
      <alignment horizontal="center"/>
    </xf>
    <xf numFmtId="166" fontId="1" fillId="17" borderId="17" xfId="0" applyNumberFormat="1" applyFont="1" applyFill="1" applyBorder="1" applyAlignment="1" applyProtection="1">
      <alignment horizontal="center"/>
    </xf>
    <xf numFmtId="166" fontId="1" fillId="17" borderId="18" xfId="0" applyNumberFormat="1" applyFont="1" applyFill="1" applyBorder="1" applyAlignment="1" applyProtection="1">
      <alignment horizontal="center"/>
    </xf>
    <xf numFmtId="166" fontId="3" fillId="16" borderId="14" xfId="0" applyNumberFormat="1" applyFont="1" applyFill="1" applyBorder="1" applyAlignment="1" applyProtection="1">
      <alignment horizontal="center" wrapText="1"/>
    </xf>
    <xf numFmtId="166" fontId="2" fillId="5" borderId="10" xfId="0" applyNumberFormat="1" applyFont="1" applyFill="1" applyBorder="1" applyAlignment="1" applyProtection="1">
      <alignment horizontal="center"/>
    </xf>
    <xf numFmtId="166" fontId="3" fillId="8" borderId="4" xfId="0" applyNumberFormat="1" applyFont="1" applyFill="1" applyBorder="1" applyAlignment="1" applyProtection="1">
      <alignment horizontal="center"/>
    </xf>
    <xf numFmtId="0" fontId="2" fillId="3" borderId="0" xfId="0" applyFont="1" applyFill="1" applyProtection="1"/>
    <xf numFmtId="0" fontId="0" fillId="3" borderId="0" xfId="0" applyFill="1" applyProtection="1"/>
    <xf numFmtId="0" fontId="3" fillId="3" borderId="0" xfId="0" applyFont="1" applyFill="1" applyProtection="1"/>
    <xf numFmtId="0" fontId="3" fillId="3" borderId="17" xfId="0" applyFont="1" applyFill="1" applyBorder="1" applyProtection="1"/>
    <xf numFmtId="0" fontId="0" fillId="3" borderId="13" xfId="0" applyFill="1" applyBorder="1" applyProtection="1"/>
    <xf numFmtId="0" fontId="0" fillId="3" borderId="15" xfId="0" applyFill="1" applyBorder="1" applyProtection="1"/>
    <xf numFmtId="0" fontId="0" fillId="3" borderId="18" xfId="0" applyFill="1" applyBorder="1" applyProtection="1"/>
    <xf numFmtId="0" fontId="0" fillId="3" borderId="0" xfId="0" applyFill="1" applyBorder="1" applyProtection="1"/>
    <xf numFmtId="0" fontId="0" fillId="3" borderId="16" xfId="0" applyFill="1" applyBorder="1" applyProtection="1"/>
    <xf numFmtId="0" fontId="3" fillId="3" borderId="18" xfId="0" applyFont="1" applyFill="1" applyBorder="1" applyProtection="1"/>
    <xf numFmtId="0" fontId="0" fillId="3" borderId="0" xfId="0" applyFill="1" applyBorder="1" applyAlignment="1" applyProtection="1">
      <alignment horizontal="center"/>
    </xf>
    <xf numFmtId="166" fontId="3" fillId="3" borderId="16" xfId="0" applyNumberFormat="1" applyFont="1" applyFill="1" applyBorder="1" applyProtection="1"/>
    <xf numFmtId="10" fontId="3" fillId="3" borderId="0" xfId="0" applyNumberFormat="1" applyFont="1" applyFill="1" applyBorder="1" applyProtection="1"/>
    <xf numFmtId="0" fontId="3" fillId="3" borderId="0" xfId="0" applyFont="1" applyFill="1" applyBorder="1" applyProtection="1"/>
    <xf numFmtId="10" fontId="3" fillId="3" borderId="16" xfId="0" applyNumberFormat="1" applyFont="1" applyFill="1" applyBorder="1" applyAlignment="1" applyProtection="1">
      <alignment horizontal="center"/>
    </xf>
    <xf numFmtId="0" fontId="0" fillId="3" borderId="19" xfId="0" applyFill="1" applyBorder="1" applyProtection="1"/>
    <xf numFmtId="0" fontId="0" fillId="3" borderId="14" xfId="0" applyFill="1" applyBorder="1" applyProtection="1"/>
    <xf numFmtId="0" fontId="0" fillId="3" borderId="20" xfId="0" applyFill="1" applyBorder="1" applyProtection="1"/>
    <xf numFmtId="0" fontId="0" fillId="2" borderId="0" xfId="0" applyFill="1" applyBorder="1" applyProtection="1"/>
    <xf numFmtId="166" fontId="0" fillId="3" borderId="0" xfId="0" applyNumberFormat="1" applyFill="1" applyBorder="1" applyProtection="1"/>
    <xf numFmtId="166" fontId="3" fillId="3" borderId="0" xfId="0" applyNumberFormat="1" applyFont="1" applyFill="1" applyBorder="1" applyProtection="1"/>
    <xf numFmtId="0" fontId="3" fillId="3" borderId="14" xfId="0" applyFont="1" applyFill="1" applyBorder="1" applyProtection="1"/>
    <xf numFmtId="10" fontId="3" fillId="3" borderId="14" xfId="0" applyNumberFormat="1" applyFont="1" applyFill="1" applyBorder="1" applyProtection="1"/>
    <xf numFmtId="10" fontId="3" fillId="3" borderId="20" xfId="0" applyNumberFormat="1" applyFont="1" applyFill="1" applyBorder="1" applyAlignment="1" applyProtection="1">
      <alignment horizontal="center"/>
    </xf>
    <xf numFmtId="0" fontId="1" fillId="4" borderId="0" xfId="0" applyFont="1" applyFill="1" applyBorder="1" applyAlignment="1" applyProtection="1">
      <alignment horizontal="left"/>
    </xf>
    <xf numFmtId="10" fontId="3" fillId="18" borderId="1" xfId="0" applyNumberFormat="1" applyFont="1" applyFill="1" applyBorder="1" applyAlignment="1" applyProtection="1">
      <alignment horizontal="center"/>
    </xf>
    <xf numFmtId="166" fontId="0" fillId="25" borderId="0" xfId="0" applyNumberFormat="1" applyFill="1" applyBorder="1"/>
    <xf numFmtId="166" fontId="0" fillId="15" borderId="0" xfId="0" applyNumberFormat="1" applyFill="1" applyBorder="1"/>
    <xf numFmtId="166" fontId="0" fillId="21" borderId="16" xfId="0" applyNumberFormat="1" applyFill="1" applyBorder="1" applyAlignment="1">
      <alignment horizontal="center"/>
    </xf>
    <xf numFmtId="166" fontId="3" fillId="11" borderId="7" xfId="0" applyNumberFormat="1" applyFont="1" applyFill="1" applyBorder="1"/>
    <xf numFmtId="0" fontId="0" fillId="9" borderId="0" xfId="0" applyFill="1" applyBorder="1" applyAlignment="1" applyProtection="1">
      <alignment horizontal="center"/>
      <protection locked="0"/>
    </xf>
    <xf numFmtId="166" fontId="0" fillId="9" borderId="0" xfId="0" applyNumberFormat="1" applyFill="1" applyBorder="1" applyAlignment="1" applyProtection="1">
      <alignment horizontal="center"/>
      <protection locked="0"/>
    </xf>
    <xf numFmtId="9" fontId="0" fillId="9" borderId="0" xfId="1" applyFont="1" applyFill="1" applyBorder="1" applyAlignment="1" applyProtection="1">
      <alignment horizontal="center"/>
      <protection locked="0"/>
    </xf>
    <xf numFmtId="0" fontId="0" fillId="0" borderId="3" xfId="0" applyBorder="1" applyProtection="1"/>
    <xf numFmtId="0" fontId="0" fillId="0" borderId="4" xfId="0" applyBorder="1" applyProtection="1"/>
    <xf numFmtId="4" fontId="9" fillId="0" borderId="6" xfId="0" applyNumberFormat="1" applyFont="1" applyBorder="1" applyProtection="1"/>
    <xf numFmtId="4" fontId="8" fillId="0" borderId="0" xfId="0" applyNumberFormat="1" applyFont="1" applyBorder="1" applyProtection="1"/>
    <xf numFmtId="0" fontId="0" fillId="0" borderId="6" xfId="0" applyBorder="1" applyProtection="1"/>
    <xf numFmtId="4" fontId="8" fillId="0" borderId="0" xfId="0" applyNumberFormat="1" applyFont="1" applyProtection="1"/>
    <xf numFmtId="0" fontId="8" fillId="0" borderId="0" xfId="0" applyFont="1" applyBorder="1" applyProtection="1"/>
    <xf numFmtId="0" fontId="3" fillId="6" borderId="6" xfId="0" applyFont="1" applyFill="1" applyBorder="1" applyAlignment="1" applyProtection="1">
      <alignment horizontal="left" wrapText="1"/>
    </xf>
    <xf numFmtId="3" fontId="3" fillId="6" borderId="0" xfId="0" applyNumberFormat="1" applyFont="1" applyFill="1" applyBorder="1" applyAlignment="1" applyProtection="1">
      <alignment horizontal="center"/>
    </xf>
    <xf numFmtId="0" fontId="3" fillId="6" borderId="0" xfId="0" applyFont="1" applyFill="1" applyBorder="1" applyAlignment="1" applyProtection="1">
      <alignment horizontal="center"/>
    </xf>
    <xf numFmtId="0" fontId="3" fillId="6" borderId="0" xfId="0" applyFont="1" applyFill="1" applyBorder="1" applyAlignment="1" applyProtection="1">
      <alignment horizontal="left"/>
    </xf>
    <xf numFmtId="0" fontId="0" fillId="6" borderId="0" xfId="0" applyFill="1" applyBorder="1" applyAlignment="1" applyProtection="1">
      <alignment horizontal="center"/>
    </xf>
    <xf numFmtId="0" fontId="0" fillId="0" borderId="0" xfId="0" applyAlignment="1" applyProtection="1">
      <alignment horizontal="left"/>
    </xf>
    <xf numFmtId="0" fontId="3" fillId="6" borderId="6" xfId="0" applyFont="1" applyFill="1" applyBorder="1" applyAlignment="1" applyProtection="1">
      <alignment horizontal="center" wrapText="1"/>
    </xf>
    <xf numFmtId="10" fontId="3" fillId="6" borderId="0" xfId="1" applyNumberFormat="1" applyFont="1" applyFill="1" applyBorder="1" applyAlignment="1" applyProtection="1">
      <alignment horizontal="center"/>
    </xf>
    <xf numFmtId="9" fontId="3" fillId="6" borderId="0" xfId="0" applyNumberFormat="1" applyFont="1" applyFill="1" applyBorder="1" applyAlignment="1" applyProtection="1">
      <alignment horizontal="center"/>
    </xf>
    <xf numFmtId="166" fontId="0" fillId="6" borderId="0" xfId="0" applyNumberFormat="1" applyFill="1" applyBorder="1" applyProtection="1"/>
    <xf numFmtId="165" fontId="0" fillId="6" borderId="0" xfId="0" applyNumberFormat="1" applyFill="1" applyBorder="1" applyProtection="1"/>
    <xf numFmtId="3" fontId="0" fillId="6" borderId="0" xfId="0" applyNumberFormat="1" applyFill="1" applyBorder="1" applyAlignment="1" applyProtection="1">
      <alignment horizontal="center"/>
    </xf>
    <xf numFmtId="3" fontId="9" fillId="0" borderId="0" xfId="0" applyNumberFormat="1" applyFont="1" applyAlignment="1" applyProtection="1">
      <alignment horizontal="center"/>
    </xf>
    <xf numFmtId="0" fontId="0" fillId="0" borderId="9" xfId="0" applyBorder="1" applyProtection="1"/>
    <xf numFmtId="0" fontId="0" fillId="0" borderId="10" xfId="0" applyBorder="1" applyProtection="1"/>
    <xf numFmtId="0" fontId="0" fillId="0" borderId="11" xfId="0" applyBorder="1" applyProtection="1"/>
    <xf numFmtId="0" fontId="8" fillId="0" borderId="6" xfId="0" applyFont="1" applyBorder="1" applyProtection="1"/>
    <xf numFmtId="3" fontId="9" fillId="9" borderId="30" xfId="0" applyNumberFormat="1" applyFont="1" applyFill="1" applyBorder="1" applyAlignment="1" applyProtection="1">
      <alignment horizontal="center"/>
      <protection locked="0"/>
    </xf>
    <xf numFmtId="0" fontId="2" fillId="21" borderId="3" xfId="0" applyFont="1" applyFill="1" applyBorder="1" applyProtection="1"/>
    <xf numFmtId="0" fontId="2" fillId="21" borderId="4" xfId="0" applyFont="1" applyFill="1" applyBorder="1" applyAlignment="1" applyProtection="1">
      <alignment horizontal="center"/>
    </xf>
    <xf numFmtId="0" fontId="2" fillId="21" borderId="4" xfId="0" applyFont="1" applyFill="1" applyBorder="1" applyProtection="1"/>
    <xf numFmtId="0" fontId="2" fillId="21" borderId="5" xfId="0" applyFont="1" applyFill="1" applyBorder="1" applyProtection="1"/>
    <xf numFmtId="0" fontId="2" fillId="0" borderId="0" xfId="0" applyFont="1" applyProtection="1"/>
    <xf numFmtId="0" fontId="0" fillId="21" borderId="6" xfId="0" applyFill="1" applyBorder="1" applyProtection="1"/>
    <xf numFmtId="0" fontId="0" fillId="21" borderId="0" xfId="0" applyFill="1" applyBorder="1" applyAlignment="1" applyProtection="1">
      <alignment horizontal="center"/>
    </xf>
    <xf numFmtId="0" fontId="0" fillId="21" borderId="0" xfId="0" applyFill="1" applyBorder="1" applyProtection="1"/>
    <xf numFmtId="0" fontId="0" fillId="21" borderId="1" xfId="0" applyFill="1" applyBorder="1" applyProtection="1"/>
    <xf numFmtId="0" fontId="3" fillId="21" borderId="6" xfId="0" applyFont="1" applyFill="1" applyBorder="1" applyProtection="1"/>
    <xf numFmtId="0" fontId="15" fillId="21" borderId="0" xfId="3" applyFont="1" applyFill="1" applyBorder="1" applyAlignment="1" applyProtection="1">
      <alignment horizontal="center"/>
    </xf>
    <xf numFmtId="0" fontId="3" fillId="21" borderId="1" xfId="0" applyFont="1" applyFill="1" applyBorder="1" applyAlignment="1" applyProtection="1">
      <alignment horizontal="center"/>
    </xf>
    <xf numFmtId="9" fontId="3" fillId="21" borderId="1" xfId="1" applyFont="1" applyFill="1" applyBorder="1" applyAlignment="1" applyProtection="1">
      <alignment horizontal="center"/>
    </xf>
    <xf numFmtId="0" fontId="1" fillId="21" borderId="9" xfId="0" applyFont="1" applyFill="1" applyBorder="1" applyProtection="1"/>
    <xf numFmtId="0" fontId="1" fillId="21" borderId="10" xfId="0" applyFont="1" applyFill="1" applyBorder="1" applyAlignment="1" applyProtection="1">
      <alignment horizontal="center"/>
    </xf>
    <xf numFmtId="0" fontId="1" fillId="21" borderId="10" xfId="0" applyFont="1" applyFill="1" applyBorder="1" applyProtection="1"/>
    <xf numFmtId="0" fontId="1" fillId="21" borderId="11" xfId="0" applyFont="1" applyFill="1" applyBorder="1" applyProtection="1"/>
    <xf numFmtId="0" fontId="2" fillId="0" borderId="3" xfId="0" applyFont="1" applyBorder="1" applyProtection="1"/>
    <xf numFmtId="0" fontId="3" fillId="0" borderId="4" xfId="0" applyFont="1" applyBorder="1" applyAlignment="1" applyProtection="1">
      <alignment horizontal="center"/>
    </xf>
    <xf numFmtId="0" fontId="3" fillId="0" borderId="4" xfId="0" applyFont="1" applyBorder="1" applyProtection="1"/>
    <xf numFmtId="0" fontId="3" fillId="0" borderId="5" xfId="0" applyFont="1" applyBorder="1" applyProtection="1"/>
    <xf numFmtId="0" fontId="3" fillId="0" borderId="6" xfId="0" applyFont="1" applyBorder="1" applyAlignment="1" applyProtection="1">
      <alignment horizontal="center"/>
    </xf>
    <xf numFmtId="0" fontId="3" fillId="0" borderId="1" xfId="0" applyFont="1" applyBorder="1" applyAlignment="1" applyProtection="1">
      <alignment horizontal="center"/>
    </xf>
    <xf numFmtId="0" fontId="3" fillId="0" borderId="6" xfId="0" applyFont="1" applyBorder="1" applyProtection="1"/>
    <xf numFmtId="167" fontId="0" fillId="6" borderId="0" xfId="0" applyNumberFormat="1" applyFill="1" applyBorder="1" applyAlignment="1" applyProtection="1">
      <alignment horizontal="center"/>
    </xf>
    <xf numFmtId="9" fontId="1" fillId="6" borderId="0" xfId="1" applyNumberFormat="1" applyFont="1" applyFill="1" applyBorder="1" applyAlignment="1" applyProtection="1">
      <alignment horizontal="center"/>
    </xf>
    <xf numFmtId="0" fontId="0" fillId="6" borderId="1" xfId="0" applyFill="1" applyBorder="1" applyAlignment="1" applyProtection="1">
      <alignment horizontal="center"/>
    </xf>
    <xf numFmtId="167" fontId="0" fillId="0" borderId="0" xfId="0" applyNumberFormat="1" applyBorder="1" applyAlignment="1" applyProtection="1">
      <alignment horizontal="center"/>
    </xf>
    <xf numFmtId="9" fontId="0" fillId="0" borderId="0" xfId="1" applyFont="1" applyBorder="1" applyProtection="1"/>
    <xf numFmtId="167" fontId="0" fillId="19" borderId="0" xfId="0" applyNumberFormat="1" applyFill="1" applyBorder="1" applyAlignment="1" applyProtection="1">
      <alignment horizontal="center"/>
    </xf>
    <xf numFmtId="9" fontId="1" fillId="19" borderId="0" xfId="1" applyFont="1" applyFill="1" applyBorder="1" applyAlignment="1" applyProtection="1">
      <alignment horizontal="center"/>
    </xf>
    <xf numFmtId="9" fontId="0" fillId="19" borderId="0" xfId="1" applyFont="1" applyFill="1" applyBorder="1" applyAlignment="1" applyProtection="1">
      <alignment horizontal="center"/>
    </xf>
    <xf numFmtId="0" fontId="0" fillId="19" borderId="1" xfId="0" applyFill="1" applyBorder="1" applyAlignment="1" applyProtection="1">
      <alignment horizontal="center"/>
    </xf>
    <xf numFmtId="0" fontId="1" fillId="0" borderId="6" xfId="0" applyFont="1" applyBorder="1" applyProtection="1"/>
    <xf numFmtId="9" fontId="0" fillId="0" borderId="0" xfId="1" applyNumberFormat="1" applyFont="1" applyBorder="1" applyAlignment="1" applyProtection="1">
      <alignment horizontal="center"/>
    </xf>
    <xf numFmtId="0" fontId="0" fillId="0" borderId="1" xfId="0" applyBorder="1" applyAlignment="1" applyProtection="1">
      <alignment horizontal="center"/>
    </xf>
    <xf numFmtId="0" fontId="3" fillId="0" borderId="6" xfId="0" applyFont="1" applyFill="1" applyBorder="1" applyProtection="1"/>
    <xf numFmtId="169" fontId="3" fillId="0" borderId="0" xfId="0" applyNumberFormat="1" applyFont="1" applyBorder="1" applyProtection="1"/>
    <xf numFmtId="0" fontId="0" fillId="0" borderId="10" xfId="0" applyBorder="1" applyAlignment="1" applyProtection="1">
      <alignment horizontal="center"/>
    </xf>
    <xf numFmtId="0" fontId="2" fillId="20" borderId="3" xfId="0" applyFont="1" applyFill="1" applyBorder="1" applyProtection="1"/>
    <xf numFmtId="0" fontId="0" fillId="20" borderId="4" xfId="0" applyFill="1" applyBorder="1" applyAlignment="1" applyProtection="1">
      <alignment horizontal="center"/>
    </xf>
    <xf numFmtId="0" fontId="0" fillId="20" borderId="4" xfId="0" applyFill="1" applyBorder="1" applyProtection="1"/>
    <xf numFmtId="0" fontId="0" fillId="20" borderId="5" xfId="0" applyFill="1" applyBorder="1" applyProtection="1"/>
    <xf numFmtId="0" fontId="1" fillId="20" borderId="6" xfId="0" applyFont="1" applyFill="1" applyBorder="1" applyProtection="1"/>
    <xf numFmtId="0" fontId="1" fillId="20" borderId="0" xfId="0" applyFont="1" applyFill="1" applyBorder="1" applyAlignment="1" applyProtection="1">
      <alignment horizontal="center"/>
    </xf>
    <xf numFmtId="0" fontId="1" fillId="20" borderId="0" xfId="0" applyFont="1" applyFill="1" applyBorder="1" applyProtection="1"/>
    <xf numFmtId="0" fontId="1" fillId="20" borderId="1" xfId="0" applyFont="1" applyFill="1" applyBorder="1" applyProtection="1"/>
    <xf numFmtId="0" fontId="1" fillId="0" borderId="0" xfId="0" applyFont="1" applyProtection="1"/>
    <xf numFmtId="0" fontId="17" fillId="20" borderId="6" xfId="0" applyFont="1" applyFill="1" applyBorder="1" applyProtection="1"/>
    <xf numFmtId="0" fontId="16" fillId="20" borderId="0" xfId="0" applyFont="1" applyFill="1" applyBorder="1" applyAlignment="1" applyProtection="1">
      <alignment horizontal="center"/>
    </xf>
    <xf numFmtId="0" fontId="16" fillId="20" borderId="0" xfId="0" applyFont="1" applyFill="1" applyBorder="1" applyProtection="1"/>
    <xf numFmtId="0" fontId="16" fillId="20" borderId="1" xfId="0" applyFont="1" applyFill="1" applyBorder="1" applyProtection="1"/>
    <xf numFmtId="0" fontId="16" fillId="0" borderId="0" xfId="0" applyFont="1" applyProtection="1"/>
    <xf numFmtId="0" fontId="0" fillId="8" borderId="6" xfId="0" applyFill="1" applyBorder="1" applyProtection="1"/>
    <xf numFmtId="0" fontId="0" fillId="8" borderId="0" xfId="0" applyFill="1" applyBorder="1" applyProtection="1"/>
    <xf numFmtId="0" fontId="0" fillId="20" borderId="0" xfId="0" applyFill="1" applyBorder="1" applyProtection="1"/>
    <xf numFmtId="0" fontId="0" fillId="8" borderId="1" xfId="0" applyFill="1" applyBorder="1" applyProtection="1"/>
    <xf numFmtId="0" fontId="0" fillId="8" borderId="0" xfId="0" applyFill="1" applyBorder="1" applyAlignment="1" applyProtection="1">
      <alignment horizontal="center"/>
    </xf>
    <xf numFmtId="0" fontId="3" fillId="8" borderId="0" xfId="0" applyFont="1" applyFill="1" applyBorder="1" applyAlignment="1" applyProtection="1">
      <alignment horizontal="center"/>
    </xf>
    <xf numFmtId="0" fontId="3" fillId="20" borderId="0" xfId="0" applyFont="1" applyFill="1" applyBorder="1" applyAlignment="1" applyProtection="1">
      <alignment horizontal="center"/>
    </xf>
    <xf numFmtId="0" fontId="3" fillId="10" borderId="1" xfId="0" applyFont="1" applyFill="1" applyBorder="1" applyAlignment="1" applyProtection="1">
      <alignment horizontal="center"/>
    </xf>
    <xf numFmtId="0" fontId="3" fillId="8" borderId="6" xfId="0" applyFont="1" applyFill="1" applyBorder="1" applyProtection="1"/>
    <xf numFmtId="2" fontId="1" fillId="8" borderId="0" xfId="0" applyNumberFormat="1" applyFont="1" applyFill="1" applyBorder="1" applyAlignment="1" applyProtection="1">
      <alignment horizontal="center"/>
    </xf>
    <xf numFmtId="2" fontId="0" fillId="10" borderId="1" xfId="0" applyNumberFormat="1" applyFill="1" applyBorder="1" applyAlignment="1" applyProtection="1">
      <alignment horizontal="center"/>
    </xf>
    <xf numFmtId="0" fontId="3" fillId="8" borderId="0" xfId="0" applyFont="1" applyFill="1" applyBorder="1" applyProtection="1"/>
    <xf numFmtId="0" fontId="1" fillId="8" borderId="0" xfId="0" applyFont="1" applyFill="1" applyBorder="1" applyProtection="1"/>
    <xf numFmtId="0" fontId="0" fillId="10" borderId="1" xfId="0" applyFill="1" applyBorder="1" applyAlignment="1" applyProtection="1">
      <alignment horizontal="center"/>
    </xf>
    <xf numFmtId="0" fontId="0" fillId="19" borderId="0" xfId="0" applyFill="1" applyBorder="1" applyAlignment="1" applyProtection="1">
      <alignment horizontal="center"/>
    </xf>
    <xf numFmtId="0" fontId="3" fillId="8" borderId="1" xfId="0" applyFont="1" applyFill="1" applyBorder="1" applyProtection="1"/>
    <xf numFmtId="0" fontId="0" fillId="8" borderId="6" xfId="0" applyFill="1" applyBorder="1" applyAlignment="1" applyProtection="1">
      <alignment horizontal="center"/>
    </xf>
    <xf numFmtId="0" fontId="3" fillId="8" borderId="9" xfId="0" applyFont="1" applyFill="1" applyBorder="1" applyAlignment="1" applyProtection="1">
      <alignment horizontal="left"/>
    </xf>
    <xf numFmtId="0" fontId="0" fillId="8" borderId="10" xfId="0" applyFill="1" applyBorder="1" applyAlignment="1" applyProtection="1">
      <alignment horizontal="center"/>
    </xf>
    <xf numFmtId="2" fontId="0" fillId="10" borderId="11" xfId="0" applyNumberFormat="1" applyFill="1" applyBorder="1" applyAlignment="1" applyProtection="1">
      <alignment horizontal="center"/>
    </xf>
    <xf numFmtId="0" fontId="0" fillId="9" borderId="30" xfId="0" applyFill="1" applyBorder="1" applyAlignment="1" applyProtection="1">
      <alignment horizontal="center"/>
      <protection locked="0"/>
    </xf>
    <xf numFmtId="0" fontId="3" fillId="9" borderId="0" xfId="0" applyFont="1" applyFill="1" applyBorder="1" applyAlignment="1" applyProtection="1">
      <alignment horizontal="center"/>
      <protection locked="0"/>
    </xf>
    <xf numFmtId="4" fontId="3" fillId="8" borderId="0" xfId="0" applyNumberFormat="1" applyFont="1" applyFill="1" applyBorder="1" applyAlignment="1" applyProtection="1">
      <alignment horizontal="center"/>
    </xf>
    <xf numFmtId="4" fontId="0" fillId="24" borderId="0" xfId="0" applyNumberFormat="1" applyFill="1" applyBorder="1" applyProtection="1"/>
    <xf numFmtId="3" fontId="3" fillId="6" borderId="0" xfId="0" applyNumberFormat="1" applyFont="1" applyFill="1" applyBorder="1" applyAlignment="1">
      <alignment horizontal="center"/>
    </xf>
    <xf numFmtId="3" fontId="3" fillId="22" borderId="0" xfId="0" applyNumberFormat="1" applyFont="1" applyFill="1" applyBorder="1" applyAlignment="1">
      <alignment horizontal="center"/>
    </xf>
    <xf numFmtId="0" fontId="0" fillId="6" borderId="3" xfId="0" applyFill="1" applyBorder="1"/>
    <xf numFmtId="0" fontId="3" fillId="6" borderId="6" xfId="0" applyFont="1" applyFill="1" applyBorder="1" applyProtection="1"/>
    <xf numFmtId="0" fontId="3" fillId="6" borderId="1" xfId="0" applyFont="1" applyFill="1" applyBorder="1" applyAlignment="1">
      <alignment horizontal="center"/>
    </xf>
    <xf numFmtId="2" fontId="0" fillId="15" borderId="1" xfId="0" applyNumberFormat="1" applyFill="1" applyBorder="1" applyAlignment="1">
      <alignment horizontal="center"/>
    </xf>
    <xf numFmtId="2" fontId="3" fillId="6" borderId="1" xfId="0" applyNumberFormat="1" applyFont="1" applyFill="1" applyBorder="1" applyAlignment="1">
      <alignment horizontal="center"/>
    </xf>
    <xf numFmtId="0" fontId="3" fillId="6" borderId="9" xfId="0" applyFont="1" applyFill="1" applyBorder="1" applyProtection="1"/>
    <xf numFmtId="166" fontId="3" fillId="6" borderId="10" xfId="0" applyNumberFormat="1" applyFont="1" applyFill="1" applyBorder="1"/>
    <xf numFmtId="2" fontId="3" fillId="6" borderId="11" xfId="0" applyNumberFormat="1" applyFont="1" applyFill="1" applyBorder="1" applyAlignment="1">
      <alignment horizontal="center"/>
    </xf>
    <xf numFmtId="0" fontId="0" fillId="7" borderId="3" xfId="0" applyFill="1" applyBorder="1"/>
    <xf numFmtId="0" fontId="3" fillId="7" borderId="6" xfId="0" applyFont="1" applyFill="1" applyBorder="1"/>
    <xf numFmtId="0" fontId="3" fillId="7" borderId="1" xfId="0" applyFont="1" applyFill="1" applyBorder="1" applyAlignment="1">
      <alignment horizontal="center"/>
    </xf>
    <xf numFmtId="0" fontId="1" fillId="7" borderId="6" xfId="0" applyFont="1" applyFill="1" applyBorder="1"/>
    <xf numFmtId="2" fontId="0" fillId="25" borderId="1" xfId="0" applyNumberFormat="1" applyFill="1" applyBorder="1" applyAlignment="1">
      <alignment horizontal="center"/>
    </xf>
    <xf numFmtId="0" fontId="0" fillId="7" borderId="6" xfId="0" applyFill="1" applyBorder="1"/>
    <xf numFmtId="2" fontId="3" fillId="22" borderId="1" xfId="0" applyNumberFormat="1" applyFont="1" applyFill="1" applyBorder="1" applyAlignment="1">
      <alignment horizontal="center"/>
    </xf>
    <xf numFmtId="0" fontId="0" fillId="22" borderId="1" xfId="0" applyFill="1" applyBorder="1" applyAlignment="1">
      <alignment horizontal="center"/>
    </xf>
    <xf numFmtId="0" fontId="3" fillId="7" borderId="9" xfId="0" applyFont="1" applyFill="1" applyBorder="1"/>
    <xf numFmtId="2" fontId="3" fillId="22" borderId="11" xfId="0" applyNumberFormat="1" applyFont="1" applyFill="1" applyBorder="1" applyAlignment="1">
      <alignment horizontal="center"/>
    </xf>
    <xf numFmtId="3" fontId="3" fillId="11" borderId="0" xfId="0" applyNumberFormat="1" applyFont="1" applyFill="1" applyBorder="1" applyAlignment="1">
      <alignment horizontal="center"/>
    </xf>
    <xf numFmtId="166" fontId="3" fillId="21" borderId="29" xfId="0" applyNumberFormat="1" applyFont="1" applyFill="1" applyBorder="1" applyAlignment="1">
      <alignment horizontal="center"/>
    </xf>
    <xf numFmtId="3" fontId="0" fillId="12" borderId="0" xfId="0" applyNumberFormat="1" applyFill="1" applyBorder="1" applyAlignment="1">
      <alignment horizontal="center"/>
    </xf>
    <xf numFmtId="165" fontId="0" fillId="6" borderId="10" xfId="0" applyNumberFormat="1" applyFill="1" applyBorder="1" applyProtection="1"/>
    <xf numFmtId="4" fontId="0" fillId="6" borderId="0" xfId="0" applyNumberFormat="1" applyFill="1" applyBorder="1" applyAlignment="1" applyProtection="1">
      <alignment horizontal="center"/>
    </xf>
    <xf numFmtId="166" fontId="3" fillId="11" borderId="14" xfId="0" applyNumberFormat="1" applyFont="1" applyFill="1" applyBorder="1"/>
    <xf numFmtId="166" fontId="0" fillId="0" borderId="5" xfId="0" applyNumberFormat="1" applyBorder="1" applyProtection="1"/>
    <xf numFmtId="166" fontId="0" fillId="0" borderId="1" xfId="0" applyNumberFormat="1" applyBorder="1" applyProtection="1"/>
    <xf numFmtId="166" fontId="8" fillId="0" borderId="1" xfId="0" applyNumberFormat="1" applyFont="1" applyBorder="1" applyProtection="1"/>
    <xf numFmtId="166" fontId="0" fillId="6" borderId="1" xfId="0" applyNumberFormat="1" applyFill="1" applyBorder="1" applyAlignment="1" applyProtection="1">
      <alignment horizontal="left"/>
    </xf>
    <xf numFmtId="166" fontId="3" fillId="6" borderId="1" xfId="0" applyNumberFormat="1" applyFont="1" applyFill="1" applyBorder="1" applyAlignment="1" applyProtection="1">
      <alignment horizontal="center"/>
    </xf>
    <xf numFmtId="166" fontId="0" fillId="6" borderId="1" xfId="0" applyNumberFormat="1" applyFill="1" applyBorder="1" applyAlignment="1" applyProtection="1">
      <alignment horizontal="center"/>
    </xf>
    <xf numFmtId="166" fontId="0" fillId="6" borderId="21" xfId="0" applyNumberFormat="1" applyFill="1" applyBorder="1" applyAlignment="1" applyProtection="1">
      <alignment horizontal="center"/>
    </xf>
    <xf numFmtId="166" fontId="8" fillId="0" borderId="0" xfId="0" applyNumberFormat="1" applyFont="1" applyProtection="1"/>
    <xf numFmtId="166" fontId="8" fillId="0" borderId="5" xfId="0" applyNumberFormat="1" applyFont="1" applyBorder="1" applyProtection="1"/>
    <xf numFmtId="166" fontId="8" fillId="0" borderId="4" xfId="0" applyNumberFormat="1" applyFont="1" applyBorder="1" applyProtection="1"/>
    <xf numFmtId="166" fontId="0" fillId="0" borderId="0" xfId="0" applyNumberFormat="1" applyProtection="1"/>
    <xf numFmtId="166" fontId="3" fillId="14" borderId="0" xfId="0" applyNumberFormat="1" applyFont="1" applyFill="1" applyBorder="1" applyAlignment="1">
      <alignment horizontal="center"/>
    </xf>
    <xf numFmtId="166" fontId="3" fillId="12" borderId="14" xfId="0" applyNumberFormat="1" applyFont="1" applyFill="1" applyBorder="1"/>
    <xf numFmtId="166" fontId="3" fillId="22" borderId="10" xfId="0" applyNumberFormat="1" applyFont="1" applyFill="1" applyBorder="1"/>
    <xf numFmtId="0" fontId="3" fillId="24" borderId="0" xfId="0" applyFont="1" applyFill="1" applyBorder="1" applyProtection="1"/>
    <xf numFmtId="0" fontId="5" fillId="8" borderId="0" xfId="0" applyFont="1" applyFill="1" applyBorder="1" applyProtection="1"/>
    <xf numFmtId="2" fontId="5" fillId="8" borderId="0" xfId="0" applyNumberFormat="1" applyFont="1" applyFill="1" applyBorder="1" applyAlignment="1" applyProtection="1">
      <alignment horizontal="center"/>
    </xf>
    <xf numFmtId="9" fontId="3" fillId="8" borderId="0" xfId="0" applyNumberFormat="1" applyFont="1" applyFill="1" applyBorder="1" applyAlignment="1" applyProtection="1">
      <alignment horizontal="center"/>
    </xf>
    <xf numFmtId="0" fontId="3" fillId="8" borderId="3" xfId="0" applyFont="1" applyFill="1" applyBorder="1" applyAlignment="1" applyProtection="1">
      <alignment horizontal="center"/>
    </xf>
    <xf numFmtId="0" fontId="5" fillId="8" borderId="4" xfId="0" applyFont="1" applyFill="1" applyBorder="1" applyProtection="1"/>
    <xf numFmtId="0" fontId="1" fillId="8" borderId="6" xfId="0" applyFont="1" applyFill="1" applyBorder="1" applyProtection="1"/>
    <xf numFmtId="0" fontId="5" fillId="24" borderId="10" xfId="0" applyFont="1" applyFill="1" applyBorder="1" applyProtection="1"/>
    <xf numFmtId="4" fontId="0" fillId="24" borderId="10" xfId="0" applyNumberFormat="1" applyFill="1" applyBorder="1" applyProtection="1"/>
    <xf numFmtId="0" fontId="3" fillId="24" borderId="10" xfId="0" applyFont="1" applyFill="1" applyBorder="1" applyAlignment="1" applyProtection="1">
      <alignment horizontal="center"/>
    </xf>
    <xf numFmtId="0" fontId="0" fillId="24" borderId="11" xfId="0" applyFill="1" applyBorder="1" applyProtection="1"/>
    <xf numFmtId="0" fontId="1" fillId="2" borderId="17" xfId="0" applyFont="1" applyFill="1" applyBorder="1" applyProtection="1">
      <protection locked="0"/>
    </xf>
    <xf numFmtId="0" fontId="1" fillId="2" borderId="18" xfId="0" applyFont="1" applyFill="1" applyBorder="1" applyProtection="1">
      <protection locked="0"/>
    </xf>
    <xf numFmtId="0" fontId="1" fillId="2" borderId="17" xfId="0" applyFont="1" applyFill="1" applyBorder="1" applyAlignment="1" applyProtection="1">
      <protection locked="0"/>
    </xf>
    <xf numFmtId="0" fontId="1" fillId="2" borderId="18" xfId="0" applyFont="1" applyFill="1" applyBorder="1" applyAlignment="1" applyProtection="1">
      <protection locked="0"/>
    </xf>
    <xf numFmtId="0" fontId="1" fillId="23" borderId="0" xfId="0" applyFont="1" applyFill="1" applyBorder="1" applyAlignment="1" applyProtection="1">
      <alignment horizontal="center"/>
    </xf>
    <xf numFmtId="167" fontId="1" fillId="0" borderId="0" xfId="0" applyNumberFormat="1" applyFont="1" applyBorder="1" applyAlignment="1" applyProtection="1">
      <alignment horizontal="center"/>
    </xf>
    <xf numFmtId="9" fontId="0" fillId="6" borderId="0" xfId="1" applyFont="1" applyFill="1" applyBorder="1" applyAlignment="1" applyProtection="1">
      <alignment horizontal="center"/>
    </xf>
    <xf numFmtId="9" fontId="0" fillId="6" borderId="10" xfId="1" applyFont="1" applyFill="1" applyBorder="1" applyAlignment="1" applyProtection="1">
      <alignment horizontal="center"/>
    </xf>
    <xf numFmtId="166" fontId="3" fillId="6" borderId="0" xfId="0" applyNumberFormat="1" applyFont="1" applyFill="1" applyBorder="1" applyProtection="1"/>
    <xf numFmtId="166" fontId="3" fillId="6" borderId="0" xfId="0" applyNumberFormat="1" applyFont="1" applyFill="1" applyBorder="1" applyAlignment="1" applyProtection="1">
      <alignment horizontal="center"/>
    </xf>
    <xf numFmtId="166" fontId="3" fillId="6" borderId="11" xfId="0" applyNumberFormat="1" applyFont="1" applyFill="1" applyBorder="1" applyAlignment="1" applyProtection="1">
      <alignment horizontal="center"/>
    </xf>
    <xf numFmtId="166" fontId="3" fillId="6" borderId="10" xfId="0" applyNumberFormat="1" applyFont="1" applyFill="1" applyBorder="1" applyProtection="1"/>
    <xf numFmtId="165" fontId="3" fillId="6" borderId="0" xfId="2" applyFont="1" applyFill="1" applyBorder="1" applyAlignment="1" applyProtection="1">
      <alignment horizontal="center"/>
    </xf>
    <xf numFmtId="165" fontId="3" fillId="6" borderId="10" xfId="0" applyNumberFormat="1" applyFont="1" applyFill="1" applyBorder="1" applyProtection="1"/>
    <xf numFmtId="165" fontId="3" fillId="6" borderId="0" xfId="2" applyFont="1" applyFill="1" applyBorder="1" applyProtection="1"/>
    <xf numFmtId="0" fontId="0" fillId="21" borderId="30" xfId="0" applyFill="1" applyBorder="1" applyAlignment="1" applyProtection="1">
      <alignment horizontal="center"/>
    </xf>
    <xf numFmtId="2" fontId="3" fillId="11" borderId="7" xfId="0" applyNumberFormat="1" applyFont="1" applyFill="1" applyBorder="1" applyAlignment="1">
      <alignment horizontal="center"/>
    </xf>
    <xf numFmtId="167" fontId="1" fillId="9" borderId="0" xfId="0" applyNumberFormat="1" applyFont="1" applyFill="1" applyBorder="1" applyAlignment="1" applyProtection="1">
      <alignment horizontal="center"/>
      <protection locked="0"/>
    </xf>
    <xf numFmtId="0" fontId="1" fillId="0" borderId="0" xfId="0" applyFont="1" applyAlignment="1" applyProtection="1">
      <alignment wrapText="1"/>
    </xf>
    <xf numFmtId="0" fontId="1" fillId="20" borderId="3" xfId="0" applyFont="1" applyFill="1" applyBorder="1" applyProtection="1"/>
    <xf numFmtId="0" fontId="1" fillId="20" borderId="4" xfId="0" applyFont="1" applyFill="1" applyBorder="1" applyProtection="1"/>
    <xf numFmtId="0" fontId="1" fillId="20" borderId="5" xfId="0" applyFont="1" applyFill="1" applyBorder="1" applyProtection="1"/>
    <xf numFmtId="0" fontId="1" fillId="20" borderId="9" xfId="0" applyFont="1" applyFill="1" applyBorder="1" applyProtection="1"/>
    <xf numFmtId="0" fontId="1" fillId="20" borderId="10" xfId="0" applyFont="1" applyFill="1" applyBorder="1" applyProtection="1"/>
    <xf numFmtId="0" fontId="1" fillId="20" borderId="11" xfId="0" applyFont="1" applyFill="1" applyBorder="1" applyProtection="1"/>
    <xf numFmtId="0" fontId="2" fillId="5" borderId="24" xfId="0" applyFont="1" applyFill="1" applyBorder="1" applyAlignment="1" applyProtection="1">
      <alignment horizontal="center"/>
    </xf>
    <xf numFmtId="0" fontId="0" fillId="0" borderId="4" xfId="0" applyBorder="1" applyAlignment="1" applyProtection="1">
      <alignment horizontal="center"/>
    </xf>
    <xf numFmtId="0" fontId="0" fillId="0" borderId="22" xfId="0" applyBorder="1" applyAlignment="1" applyProtection="1">
      <alignment horizontal="center"/>
    </xf>
    <xf numFmtId="0" fontId="0" fillId="0" borderId="5" xfId="0" applyBorder="1" applyAlignment="1" applyProtection="1"/>
    <xf numFmtId="0" fontId="0" fillId="2" borderId="18" xfId="0" applyFill="1" applyBorder="1" applyAlignment="1" applyProtection="1">
      <protection locked="0"/>
    </xf>
    <xf numFmtId="0" fontId="0" fillId="2" borderId="0" xfId="0" applyFill="1" applyBorder="1" applyAlignment="1" applyProtection="1">
      <protection locked="0"/>
    </xf>
    <xf numFmtId="0" fontId="1" fillId="20" borderId="6" xfId="0" applyFont="1" applyFill="1" applyBorder="1" applyAlignment="1" applyProtection="1">
      <alignment horizontal="center"/>
    </xf>
    <xf numFmtId="0" fontId="1" fillId="20" borderId="1" xfId="0" applyFont="1" applyFill="1" applyBorder="1" applyAlignment="1" applyProtection="1">
      <alignment horizontal="center"/>
    </xf>
    <xf numFmtId="0" fontId="22" fillId="20" borderId="3" xfId="0" applyFont="1" applyFill="1" applyBorder="1" applyAlignment="1" applyProtection="1">
      <alignment horizontal="center" wrapText="1"/>
    </xf>
    <xf numFmtId="0" fontId="22" fillId="20" borderId="4" xfId="0" applyFont="1" applyFill="1" applyBorder="1" applyAlignment="1" applyProtection="1">
      <alignment horizontal="center" wrapText="1"/>
    </xf>
    <xf numFmtId="0" fontId="22" fillId="20" borderId="5" xfId="0" applyFont="1" applyFill="1" applyBorder="1" applyAlignment="1" applyProtection="1">
      <alignment horizontal="center" wrapText="1"/>
    </xf>
    <xf numFmtId="0" fontId="22" fillId="20" borderId="6" xfId="0" applyFont="1" applyFill="1" applyBorder="1" applyAlignment="1" applyProtection="1">
      <alignment horizontal="center" wrapText="1"/>
    </xf>
    <xf numFmtId="0" fontId="22" fillId="20" borderId="0" xfId="0" applyFont="1" applyFill="1" applyBorder="1" applyAlignment="1" applyProtection="1">
      <alignment horizontal="center" wrapText="1"/>
    </xf>
    <xf numFmtId="0" fontId="22" fillId="20" borderId="1" xfId="0" applyFont="1" applyFill="1" applyBorder="1" applyAlignment="1" applyProtection="1">
      <alignment horizontal="center" wrapText="1"/>
    </xf>
    <xf numFmtId="0" fontId="1" fillId="20" borderId="6" xfId="0" applyFont="1" applyFill="1" applyBorder="1" applyAlignment="1" applyProtection="1">
      <alignment horizontal="left" vertical="top" wrapText="1"/>
    </xf>
    <xf numFmtId="0" fontId="1" fillId="20" borderId="1" xfId="0" applyFont="1" applyFill="1" applyBorder="1" applyAlignment="1" applyProtection="1">
      <alignment horizontal="left" vertical="top" wrapText="1"/>
    </xf>
    <xf numFmtId="0" fontId="1" fillId="20" borderId="9" xfId="0" applyFont="1" applyFill="1" applyBorder="1" applyAlignment="1" applyProtection="1">
      <alignment horizontal="left" vertical="top" wrapText="1"/>
    </xf>
    <xf numFmtId="0" fontId="1" fillId="20" borderId="11" xfId="0" applyFont="1" applyFill="1" applyBorder="1" applyAlignment="1" applyProtection="1">
      <alignment horizontal="left" vertical="top" wrapText="1"/>
    </xf>
    <xf numFmtId="0" fontId="1" fillId="20" borderId="0" xfId="0" applyFont="1" applyFill="1" applyBorder="1" applyAlignment="1" applyProtection="1">
      <alignment horizontal="left" vertical="top" wrapText="1"/>
    </xf>
    <xf numFmtId="0" fontId="1" fillId="20" borderId="10" xfId="0" applyFont="1" applyFill="1" applyBorder="1" applyAlignment="1" applyProtection="1">
      <alignment horizontal="left" vertical="top" wrapText="1"/>
    </xf>
    <xf numFmtId="166" fontId="3" fillId="6" borderId="4" xfId="0" applyNumberFormat="1" applyFont="1" applyFill="1" applyBorder="1" applyAlignment="1">
      <alignment horizontal="center"/>
    </xf>
    <xf numFmtId="0" fontId="3" fillId="6" borderId="5" xfId="0" applyFont="1" applyFill="1" applyBorder="1" applyAlignment="1">
      <alignment horizontal="center"/>
    </xf>
    <xf numFmtId="166" fontId="3" fillId="7" borderId="4" xfId="0" applyNumberFormat="1" applyFont="1" applyFill="1" applyBorder="1" applyAlignment="1">
      <alignment horizontal="center"/>
    </xf>
    <xf numFmtId="0" fontId="3" fillId="7" borderId="5" xfId="0" applyFont="1" applyFill="1" applyBorder="1" applyAlignment="1">
      <alignment horizontal="center"/>
    </xf>
    <xf numFmtId="0" fontId="3" fillId="6" borderId="9" xfId="0" applyFont="1" applyFill="1" applyBorder="1" applyAlignment="1" applyProtection="1">
      <alignment horizontal="left"/>
    </xf>
    <xf numFmtId="0" fontId="0" fillId="0" borderId="10" xfId="0" applyBorder="1" applyAlignment="1"/>
  </cellXfs>
  <cellStyles count="4">
    <cellStyle name="Prozent" xfId="1" builtinId="5"/>
    <cellStyle name="Standard" xfId="0" builtinId="0"/>
    <cellStyle name="Währung" xfId="2" builtinId="4"/>
    <cellStyle name="Warnender Text" xfId="3" builtinId="1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FEEFE2"/>
      <color rgb="FF9FF62A"/>
      <color rgb="FFB8CCE4"/>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295275</xdr:colOff>
      <xdr:row>1</xdr:row>
      <xdr:rowOff>0</xdr:rowOff>
    </xdr:from>
    <xdr:to>
      <xdr:col>8</xdr:col>
      <xdr:colOff>428625</xdr:colOff>
      <xdr:row>5</xdr:row>
      <xdr:rowOff>19050</xdr:rowOff>
    </xdr:to>
    <xdr:sp macro="" textlink="">
      <xdr:nvSpPr>
        <xdr:cNvPr id="1025" name="AutoShape 1"/>
        <xdr:cNvSpPr>
          <a:spLocks noChangeArrowheads="1"/>
        </xdr:cNvSpPr>
      </xdr:nvSpPr>
      <xdr:spPr bwMode="auto">
        <a:xfrm>
          <a:off x="6115050" y="2066925"/>
          <a:ext cx="981075" cy="714375"/>
        </a:xfrm>
        <a:prstGeom prst="wedgeRectCallout">
          <a:avLst>
            <a:gd name="adj1" fmla="val -43750"/>
            <a:gd name="adj2" fmla="val 7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1" i="0" u="none" strike="noStrike" baseline="0">
              <a:solidFill>
                <a:srgbClr val="339966"/>
              </a:solidFill>
              <a:latin typeface="Arial"/>
              <a:cs typeface="Arial"/>
            </a:rPr>
            <a:t>Der Verwaltungs-kostenanteil ist unter 30 %</a:t>
          </a:r>
        </a:p>
      </xdr:txBody>
    </xdr:sp>
    <xdr:clientData/>
  </xdr:twoCellAnchor>
  <xdr:twoCellAnchor>
    <xdr:from>
      <xdr:col>7</xdr:col>
      <xdr:colOff>85725</xdr:colOff>
      <xdr:row>0</xdr:row>
      <xdr:rowOff>0</xdr:rowOff>
    </xdr:from>
    <xdr:to>
      <xdr:col>8</xdr:col>
      <xdr:colOff>704850</xdr:colOff>
      <xdr:row>5</xdr:row>
      <xdr:rowOff>19050</xdr:rowOff>
    </xdr:to>
    <xdr:sp macro="" textlink="">
      <xdr:nvSpPr>
        <xdr:cNvPr id="1028" name="AutoShape 4"/>
        <xdr:cNvSpPr>
          <a:spLocks noChangeArrowheads="1"/>
        </xdr:cNvSpPr>
      </xdr:nvSpPr>
      <xdr:spPr bwMode="auto">
        <a:xfrm>
          <a:off x="5905500" y="1847850"/>
          <a:ext cx="1466850" cy="933450"/>
        </a:xfrm>
        <a:prstGeom prst="wedgeRectCallout">
          <a:avLst>
            <a:gd name="adj1" fmla="val -31819"/>
            <a:gd name="adj2" fmla="val 6530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1" i="0" u="none" strike="noStrike" baseline="0">
              <a:solidFill>
                <a:srgbClr val="FF0000"/>
              </a:solidFill>
              <a:latin typeface="Arial"/>
              <a:cs typeface="Arial"/>
            </a:rPr>
            <a:t>Der Verwaltungs-kostenanteil darf max. 30 % der Therapeutenkosten betragen</a:t>
          </a:r>
        </a:p>
      </xdr:txBody>
    </xdr:sp>
    <xdr:clientData/>
  </xdr:twoCellAnchor>
  <xdr:twoCellAnchor>
    <xdr:from>
      <xdr:col>7</xdr:col>
      <xdr:colOff>295275</xdr:colOff>
      <xdr:row>1</xdr:row>
      <xdr:rowOff>0</xdr:rowOff>
    </xdr:from>
    <xdr:to>
      <xdr:col>8</xdr:col>
      <xdr:colOff>428625</xdr:colOff>
      <xdr:row>5</xdr:row>
      <xdr:rowOff>19050</xdr:rowOff>
    </xdr:to>
    <xdr:sp macro="" textlink="">
      <xdr:nvSpPr>
        <xdr:cNvPr id="4" name="AutoShape 1"/>
        <xdr:cNvSpPr>
          <a:spLocks noChangeArrowheads="1"/>
        </xdr:cNvSpPr>
      </xdr:nvSpPr>
      <xdr:spPr bwMode="auto">
        <a:xfrm>
          <a:off x="6115050" y="200025"/>
          <a:ext cx="981075" cy="685800"/>
        </a:xfrm>
        <a:prstGeom prst="wedgeRectCallout">
          <a:avLst>
            <a:gd name="adj1" fmla="val -43750"/>
            <a:gd name="adj2" fmla="val 7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1" i="0" u="none" strike="noStrike" baseline="0">
              <a:solidFill>
                <a:srgbClr val="339966"/>
              </a:solidFill>
              <a:latin typeface="Arial"/>
              <a:cs typeface="Arial"/>
            </a:rPr>
            <a:t>Der Verwaltungs-kostenanteil ist unter 30 %</a:t>
          </a:r>
        </a:p>
      </xdr:txBody>
    </xdr:sp>
    <xdr:clientData/>
  </xdr:twoCellAnchor>
  <xdr:twoCellAnchor>
    <xdr:from>
      <xdr:col>7</xdr:col>
      <xdr:colOff>85725</xdr:colOff>
      <xdr:row>0</xdr:row>
      <xdr:rowOff>0</xdr:rowOff>
    </xdr:from>
    <xdr:to>
      <xdr:col>8</xdr:col>
      <xdr:colOff>704850</xdr:colOff>
      <xdr:row>5</xdr:row>
      <xdr:rowOff>19050</xdr:rowOff>
    </xdr:to>
    <xdr:sp macro="" textlink="">
      <xdr:nvSpPr>
        <xdr:cNvPr id="5" name="AutoShape 4"/>
        <xdr:cNvSpPr>
          <a:spLocks noChangeArrowheads="1"/>
        </xdr:cNvSpPr>
      </xdr:nvSpPr>
      <xdr:spPr bwMode="auto">
        <a:xfrm>
          <a:off x="5905500" y="0"/>
          <a:ext cx="1466850" cy="885825"/>
        </a:xfrm>
        <a:prstGeom prst="wedgeRectCallout">
          <a:avLst>
            <a:gd name="adj1" fmla="val -52598"/>
            <a:gd name="adj2" fmla="val 1104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1" i="0" u="none" strike="noStrike" baseline="0">
              <a:solidFill>
                <a:srgbClr val="FF0000"/>
              </a:solidFill>
              <a:latin typeface="Arial"/>
              <a:cs typeface="Arial"/>
            </a:rPr>
            <a:t>Der Verwaltungs-kostenanteil darf max. 30 % der Therapeutenkosten betragen</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61"/>
  <sheetViews>
    <sheetView tabSelected="1" zoomScale="70" zoomScaleNormal="70" workbookViewId="0">
      <selection activeCell="G3" sqref="G3"/>
    </sheetView>
  </sheetViews>
  <sheetFormatPr baseColWidth="10" defaultColWidth="11.42578125" defaultRowHeight="12.75" x14ac:dyDescent="0.2"/>
  <cols>
    <col min="1" max="1" width="30.140625" style="57" customWidth="1"/>
    <col min="2" max="2" width="25" style="56" customWidth="1"/>
    <col min="3" max="3" width="12" style="56" customWidth="1"/>
    <col min="4" max="4" width="11.5703125" style="56" customWidth="1"/>
    <col min="5" max="5" width="10.140625" style="56" bestFit="1" customWidth="1"/>
    <col min="6" max="6" width="14.7109375" style="56" bestFit="1" customWidth="1"/>
    <col min="7" max="7" width="12.85546875" style="56" customWidth="1"/>
    <col min="8" max="8" width="29.5703125" style="219" bestFit="1" customWidth="1"/>
    <col min="9" max="9" width="22.7109375" style="57" customWidth="1"/>
    <col min="10" max="16384" width="11.42578125" style="57"/>
  </cols>
  <sheetData>
    <row r="2" spans="1:9" ht="13.5" thickBot="1" x14ac:dyDescent="0.25"/>
    <row r="3" spans="1:9" ht="16.5" thickBot="1" x14ac:dyDescent="0.3">
      <c r="A3" s="55" t="s">
        <v>26</v>
      </c>
      <c r="G3" s="39"/>
    </row>
    <row r="5" spans="1:9" x14ac:dyDescent="0.2">
      <c r="A5" s="58" t="s">
        <v>35</v>
      </c>
      <c r="B5" s="57"/>
      <c r="C5" s="57"/>
      <c r="D5" s="59"/>
      <c r="E5" s="59"/>
      <c r="F5" s="59"/>
      <c r="G5" s="57"/>
    </row>
    <row r="6" spans="1:9" x14ac:dyDescent="0.2">
      <c r="A6" s="58" t="s">
        <v>36</v>
      </c>
      <c r="B6" s="57"/>
      <c r="C6" s="57"/>
      <c r="D6" s="59"/>
      <c r="E6" s="59"/>
      <c r="F6" s="59"/>
      <c r="G6" s="57"/>
    </row>
    <row r="7" spans="1:9" x14ac:dyDescent="0.2">
      <c r="A7" s="57" t="s">
        <v>24</v>
      </c>
      <c r="B7" s="57"/>
      <c r="C7" s="57"/>
      <c r="D7" s="59"/>
      <c r="E7" s="59"/>
      <c r="F7" s="59"/>
      <c r="G7" s="57"/>
    </row>
    <row r="8" spans="1:9" x14ac:dyDescent="0.2">
      <c r="B8" s="57"/>
      <c r="C8" s="57"/>
      <c r="D8" s="59"/>
      <c r="E8" s="59"/>
      <c r="F8" s="59"/>
      <c r="G8" s="57"/>
    </row>
    <row r="9" spans="1:9" x14ac:dyDescent="0.2">
      <c r="A9" s="60">
        <v>38.5</v>
      </c>
      <c r="B9" s="57" t="s">
        <v>25</v>
      </c>
      <c r="C9" s="59" t="s">
        <v>27</v>
      </c>
      <c r="D9" s="60">
        <v>1564</v>
      </c>
      <c r="E9" s="59" t="s">
        <v>28</v>
      </c>
      <c r="F9" s="57" t="s">
        <v>29</v>
      </c>
    </row>
    <row r="10" spans="1:9" x14ac:dyDescent="0.2">
      <c r="A10" s="60">
        <v>39</v>
      </c>
      <c r="B10" s="57" t="s">
        <v>25</v>
      </c>
      <c r="C10" s="59" t="s">
        <v>27</v>
      </c>
      <c r="D10" s="60">
        <v>1584</v>
      </c>
      <c r="E10" s="59" t="s">
        <v>28</v>
      </c>
      <c r="F10" s="57" t="s">
        <v>29</v>
      </c>
    </row>
    <row r="11" spans="1:9" x14ac:dyDescent="0.2">
      <c r="A11" s="60">
        <v>40</v>
      </c>
      <c r="B11" s="57" t="s">
        <v>25</v>
      </c>
      <c r="C11" s="59" t="s">
        <v>27</v>
      </c>
      <c r="D11" s="60">
        <v>1625</v>
      </c>
      <c r="E11" s="59" t="s">
        <v>28</v>
      </c>
      <c r="F11" s="57" t="s">
        <v>29</v>
      </c>
    </row>
    <row r="12" spans="1:9" x14ac:dyDescent="0.2">
      <c r="A12" s="60">
        <v>41</v>
      </c>
      <c r="B12" s="57" t="s">
        <v>25</v>
      </c>
      <c r="C12" s="59" t="s">
        <v>27</v>
      </c>
      <c r="D12" s="60">
        <v>1665</v>
      </c>
      <c r="E12" s="59" t="s">
        <v>28</v>
      </c>
      <c r="F12" s="57" t="s">
        <v>29</v>
      </c>
    </row>
    <row r="13" spans="1:9" ht="13.5" thickBot="1" x14ac:dyDescent="0.25"/>
    <row r="14" spans="1:9" s="55" customFormat="1" ht="15.75" x14ac:dyDescent="0.25">
      <c r="A14" s="24" t="s">
        <v>120</v>
      </c>
      <c r="B14" s="437" t="s">
        <v>121</v>
      </c>
      <c r="C14" s="438"/>
      <c r="D14" s="438"/>
      <c r="E14" s="438"/>
      <c r="F14" s="438"/>
      <c r="G14" s="439"/>
      <c r="H14" s="437" t="s">
        <v>145</v>
      </c>
      <c r="I14" s="440"/>
    </row>
    <row r="15" spans="1:9" x14ac:dyDescent="0.2">
      <c r="A15" s="25"/>
      <c r="B15" s="132"/>
      <c r="C15" s="33"/>
      <c r="D15" s="35"/>
      <c r="E15" s="35"/>
      <c r="F15" s="35"/>
      <c r="G15" s="139"/>
      <c r="H15" s="220"/>
      <c r="I15" s="37"/>
    </row>
    <row r="16" spans="1:9" s="58" customFormat="1" x14ac:dyDescent="0.2">
      <c r="A16" s="26"/>
      <c r="B16" s="62" t="s">
        <v>30</v>
      </c>
      <c r="C16" s="29" t="s">
        <v>31</v>
      </c>
      <c r="D16" s="29" t="s">
        <v>15</v>
      </c>
      <c r="E16" s="30" t="s">
        <v>16</v>
      </c>
      <c r="F16" s="29" t="s">
        <v>34</v>
      </c>
      <c r="G16" s="140" t="s">
        <v>17</v>
      </c>
      <c r="H16" s="53" t="s">
        <v>37</v>
      </c>
      <c r="I16" s="61" t="s">
        <v>38</v>
      </c>
    </row>
    <row r="17" spans="1:9" x14ac:dyDescent="0.2">
      <c r="A17" s="209" t="s">
        <v>3</v>
      </c>
      <c r="B17" s="412"/>
      <c r="C17" s="48"/>
      <c r="D17" s="123" t="b">
        <f>IF(F17=$D$9,E17/$A$9,IF(F17=$D$10,E17/$A$10,IF(F17=$D$11,E17/$A$11,IF(F17=$D$12,E17/$A$12))))</f>
        <v>0</v>
      </c>
      <c r="E17" s="119"/>
      <c r="F17" s="34">
        <f>IF($G$3&gt;0,$G$3,0)</f>
        <v>0</v>
      </c>
      <c r="G17" s="188">
        <f>D17*F17</f>
        <v>0</v>
      </c>
      <c r="H17" s="221" t="e">
        <f>I17/D17</f>
        <v>#DIV/0!</v>
      </c>
      <c r="I17" s="216"/>
    </row>
    <row r="18" spans="1:9" x14ac:dyDescent="0.2">
      <c r="A18" s="26"/>
      <c r="B18" s="133"/>
      <c r="C18" s="50"/>
      <c r="D18" s="126" t="b">
        <f>IF(F18=$D$9,E18/$A$9,IF(F18=$D$10,E18/$A$10,IF(F18=$D$11,E18/$A$11,IF(F18=$D$12,E18/$A$12))))</f>
        <v>0</v>
      </c>
      <c r="E18" s="121"/>
      <c r="F18" s="65">
        <f t="shared" ref="F18:F20" si="0">IF($G$3&gt;0,$G$3,0)</f>
        <v>0</v>
      </c>
      <c r="G18" s="187">
        <f>D18*F18</f>
        <v>0</v>
      </c>
      <c r="H18" s="222" t="e">
        <f>I18/D18</f>
        <v>#DIV/0!</v>
      </c>
      <c r="I18" s="217"/>
    </row>
    <row r="19" spans="1:9" x14ac:dyDescent="0.2">
      <c r="A19" s="26"/>
      <c r="B19" s="133"/>
      <c r="C19" s="50"/>
      <c r="D19" s="126" t="b">
        <f>IF(F19=$D$9,E19/$A$9,IF(F19=$D$10,E19/$A$10,IF(F19=$D$11,E19/$A$11,IF(F19=$D$12,E19/$A$12))))</f>
        <v>0</v>
      </c>
      <c r="E19" s="121"/>
      <c r="F19" s="65">
        <f t="shared" si="0"/>
        <v>0</v>
      </c>
      <c r="G19" s="187">
        <f>D19*F19</f>
        <v>0</v>
      </c>
      <c r="H19" s="222" t="e">
        <f>I19/D19</f>
        <v>#DIV/0!</v>
      </c>
      <c r="I19" s="217"/>
    </row>
    <row r="20" spans="1:9" x14ac:dyDescent="0.2">
      <c r="A20" s="26"/>
      <c r="B20" s="133"/>
      <c r="C20" s="50"/>
      <c r="D20" s="126" t="b">
        <f>IF(F20=$D$9,E20/$A$9,IF(F20=$D$10,E20/$A$10,IF(F20=$D$11,E20/$A$11,IF(F20=$D$12,E20/$A$12))))</f>
        <v>0</v>
      </c>
      <c r="E20" s="121"/>
      <c r="F20" s="65">
        <f t="shared" si="0"/>
        <v>0</v>
      </c>
      <c r="G20" s="187">
        <f>D20*F20</f>
        <v>0</v>
      </c>
      <c r="H20" s="222" t="e">
        <f>I20/D20</f>
        <v>#DIV/0!</v>
      </c>
      <c r="I20" s="217"/>
    </row>
    <row r="21" spans="1:9" s="58" customFormat="1" x14ac:dyDescent="0.2">
      <c r="A21" s="26"/>
      <c r="B21" s="62" t="s">
        <v>32</v>
      </c>
      <c r="C21" s="27"/>
      <c r="D21" s="54">
        <f>SUM(D17:D20)</f>
        <v>0</v>
      </c>
      <c r="E21" s="54"/>
      <c r="F21" s="54"/>
      <c r="G21" s="120">
        <f>SUM(G17:G20)</f>
        <v>0</v>
      </c>
      <c r="H21" s="53"/>
      <c r="I21" s="210">
        <f>SUM(I17:I20)</f>
        <v>0</v>
      </c>
    </row>
    <row r="22" spans="1:9" ht="39" customHeight="1" x14ac:dyDescent="0.2">
      <c r="A22" s="211"/>
      <c r="B22" s="63"/>
      <c r="C22" s="28"/>
      <c r="D22" s="64"/>
      <c r="E22" s="64"/>
      <c r="F22" s="64"/>
      <c r="G22" s="66"/>
      <c r="H22" s="223" t="s">
        <v>119</v>
      </c>
      <c r="I22" s="212">
        <f>IFERROR(I21/D21,0)</f>
        <v>0</v>
      </c>
    </row>
    <row r="23" spans="1:9" x14ac:dyDescent="0.2">
      <c r="A23" s="209" t="s">
        <v>5</v>
      </c>
      <c r="B23" s="412"/>
      <c r="C23" s="48"/>
      <c r="D23" s="123" t="b">
        <f t="shared" ref="D23:D29" si="1">IF(F23=$D$9,E23/$A$9,IF(F23=$D$10,E23/$A$10,IF(F23=$D$11,E23/$A$11,IF(F23=$D$12,E23/$A$12))))</f>
        <v>0</v>
      </c>
      <c r="E23" s="119"/>
      <c r="F23" s="122">
        <f>IF($G$3&gt;0,$G$3,0)</f>
        <v>0</v>
      </c>
      <c r="G23" s="125">
        <f t="shared" ref="G23:G29" si="2">D23*F23</f>
        <v>0</v>
      </c>
      <c r="H23" s="221" t="e">
        <f t="shared" ref="H23:H29" si="3">I23/D23</f>
        <v>#DIV/0!</v>
      </c>
      <c r="I23" s="216"/>
    </row>
    <row r="24" spans="1:9" x14ac:dyDescent="0.2">
      <c r="A24" s="26"/>
      <c r="B24" s="413"/>
      <c r="C24" s="50"/>
      <c r="D24" s="126" t="b">
        <f t="shared" si="1"/>
        <v>0</v>
      </c>
      <c r="E24" s="121"/>
      <c r="F24" s="128">
        <f t="shared" ref="F24:F29" si="4">IF($G$3&gt;0,$G$3,0)</f>
        <v>0</v>
      </c>
      <c r="G24" s="141">
        <f t="shared" si="2"/>
        <v>0</v>
      </c>
      <c r="H24" s="222" t="e">
        <f t="shared" si="3"/>
        <v>#DIV/0!</v>
      </c>
      <c r="I24" s="217"/>
    </row>
    <row r="25" spans="1:9" s="58" customFormat="1" x14ac:dyDescent="0.2">
      <c r="A25" s="26"/>
      <c r="B25" s="133"/>
      <c r="C25" s="50"/>
      <c r="D25" s="126" t="b">
        <f t="shared" si="1"/>
        <v>0</v>
      </c>
      <c r="E25" s="121"/>
      <c r="F25" s="128">
        <f t="shared" si="4"/>
        <v>0</v>
      </c>
      <c r="G25" s="141">
        <f t="shared" si="2"/>
        <v>0</v>
      </c>
      <c r="H25" s="222" t="e">
        <f t="shared" si="3"/>
        <v>#DIV/0!</v>
      </c>
      <c r="I25" s="217"/>
    </row>
    <row r="26" spans="1:9" x14ac:dyDescent="0.2">
      <c r="A26" s="26"/>
      <c r="B26" s="133"/>
      <c r="C26" s="50"/>
      <c r="D26" s="126" t="b">
        <f t="shared" si="1"/>
        <v>0</v>
      </c>
      <c r="E26" s="121"/>
      <c r="F26" s="128">
        <f t="shared" si="4"/>
        <v>0</v>
      </c>
      <c r="G26" s="141">
        <f t="shared" si="2"/>
        <v>0</v>
      </c>
      <c r="H26" s="222" t="e">
        <f t="shared" si="3"/>
        <v>#DIV/0!</v>
      </c>
      <c r="I26" s="217"/>
    </row>
    <row r="27" spans="1:9" x14ac:dyDescent="0.2">
      <c r="A27" s="26"/>
      <c r="B27" s="133"/>
      <c r="C27" s="50"/>
      <c r="D27" s="126" t="b">
        <f t="shared" si="1"/>
        <v>0</v>
      </c>
      <c r="E27" s="121"/>
      <c r="F27" s="128">
        <f t="shared" si="4"/>
        <v>0</v>
      </c>
      <c r="G27" s="141">
        <f t="shared" si="2"/>
        <v>0</v>
      </c>
      <c r="H27" s="222" t="e">
        <f t="shared" si="3"/>
        <v>#DIV/0!</v>
      </c>
      <c r="I27" s="217"/>
    </row>
    <row r="28" spans="1:9" x14ac:dyDescent="0.2">
      <c r="A28" s="26"/>
      <c r="B28" s="133"/>
      <c r="C28" s="50"/>
      <c r="D28" s="126" t="b">
        <f t="shared" si="1"/>
        <v>0</v>
      </c>
      <c r="E28" s="121"/>
      <c r="F28" s="128">
        <f t="shared" si="4"/>
        <v>0</v>
      </c>
      <c r="G28" s="141">
        <f t="shared" si="2"/>
        <v>0</v>
      </c>
      <c r="H28" s="222" t="e">
        <f t="shared" si="3"/>
        <v>#DIV/0!</v>
      </c>
      <c r="I28" s="217"/>
    </row>
    <row r="29" spans="1:9" x14ac:dyDescent="0.2">
      <c r="A29" s="26"/>
      <c r="B29" s="133"/>
      <c r="C29" s="50"/>
      <c r="D29" s="126" t="b">
        <f t="shared" si="1"/>
        <v>0</v>
      </c>
      <c r="E29" s="121"/>
      <c r="F29" s="128">
        <f t="shared" si="4"/>
        <v>0</v>
      </c>
      <c r="G29" s="141">
        <f t="shared" si="2"/>
        <v>0</v>
      </c>
      <c r="H29" s="222" t="e">
        <f t="shared" si="3"/>
        <v>#DIV/0!</v>
      </c>
      <c r="I29" s="217"/>
    </row>
    <row r="30" spans="1:9" x14ac:dyDescent="0.2">
      <c r="A30" s="26"/>
      <c r="B30" s="62" t="s">
        <v>32</v>
      </c>
      <c r="C30" s="27"/>
      <c r="D30" s="54">
        <f>SUM(D23:D29)</f>
        <v>0</v>
      </c>
      <c r="E30" s="54"/>
      <c r="F30" s="54"/>
      <c r="G30" s="120">
        <f>SUM(G23:G29)</f>
        <v>0</v>
      </c>
      <c r="H30" s="53"/>
      <c r="I30" s="210">
        <f>SUM(I23:I29)</f>
        <v>0</v>
      </c>
    </row>
    <row r="31" spans="1:9" ht="44.25" customHeight="1" x14ac:dyDescent="0.2">
      <c r="A31" s="211"/>
      <c r="B31" s="63"/>
      <c r="C31" s="28"/>
      <c r="D31" s="64"/>
      <c r="E31" s="64"/>
      <c r="F31" s="64"/>
      <c r="G31" s="66"/>
      <c r="H31" s="223" t="s">
        <v>119</v>
      </c>
      <c r="I31" s="212">
        <f>IFERROR(I30/D30,0)</f>
        <v>0</v>
      </c>
    </row>
    <row r="32" spans="1:9" x14ac:dyDescent="0.2">
      <c r="A32" s="209" t="s">
        <v>6</v>
      </c>
      <c r="B32" s="412"/>
      <c r="C32" s="48"/>
      <c r="D32" s="123" t="b">
        <f t="shared" ref="D32:D41" si="5">IF(F32=$D$9,E32/$A$9,IF(F32=$D$10,E32/$A$10,IF(F32=$D$11,E32/$A$11,IF(F32=$D$12,E32/$A$12))))</f>
        <v>0</v>
      </c>
      <c r="E32" s="119"/>
      <c r="F32" s="34">
        <f>IF($G$3&gt;0,$G$3,0)</f>
        <v>0</v>
      </c>
      <c r="G32" s="124">
        <f t="shared" ref="G32:G41" si="6">D32*F32</f>
        <v>0</v>
      </c>
      <c r="H32" s="221" t="e">
        <f t="shared" ref="H32:H41" si="7">I32/D32</f>
        <v>#DIV/0!</v>
      </c>
      <c r="I32" s="216"/>
    </row>
    <row r="33" spans="1:9" s="58" customFormat="1" x14ac:dyDescent="0.2">
      <c r="A33" s="26"/>
      <c r="B33" s="413"/>
      <c r="C33" s="50"/>
      <c r="D33" s="126" t="b">
        <f t="shared" si="5"/>
        <v>0</v>
      </c>
      <c r="E33" s="121"/>
      <c r="F33" s="65">
        <f t="shared" ref="F33:F40" si="8">IF($G$3&gt;0,$G$3,0)</f>
        <v>0</v>
      </c>
      <c r="G33" s="127">
        <f t="shared" si="6"/>
        <v>0</v>
      </c>
      <c r="H33" s="222" t="e">
        <f t="shared" si="7"/>
        <v>#DIV/0!</v>
      </c>
      <c r="I33" s="217"/>
    </row>
    <row r="34" spans="1:9" x14ac:dyDescent="0.2">
      <c r="A34" s="26"/>
      <c r="B34" s="133"/>
      <c r="C34" s="50"/>
      <c r="D34" s="126" t="b">
        <f t="shared" si="5"/>
        <v>0</v>
      </c>
      <c r="E34" s="121"/>
      <c r="F34" s="65">
        <f t="shared" si="8"/>
        <v>0</v>
      </c>
      <c r="G34" s="127">
        <f t="shared" si="6"/>
        <v>0</v>
      </c>
      <c r="H34" s="222" t="e">
        <f t="shared" si="7"/>
        <v>#DIV/0!</v>
      </c>
      <c r="I34" s="217"/>
    </row>
    <row r="35" spans="1:9" x14ac:dyDescent="0.2">
      <c r="A35" s="26"/>
      <c r="B35" s="133"/>
      <c r="C35" s="50"/>
      <c r="D35" s="126" t="b">
        <f t="shared" si="5"/>
        <v>0</v>
      </c>
      <c r="E35" s="121"/>
      <c r="F35" s="65">
        <f t="shared" si="8"/>
        <v>0</v>
      </c>
      <c r="G35" s="127">
        <f t="shared" si="6"/>
        <v>0</v>
      </c>
      <c r="H35" s="222" t="e">
        <f t="shared" si="7"/>
        <v>#DIV/0!</v>
      </c>
      <c r="I35" s="217"/>
    </row>
    <row r="36" spans="1:9" x14ac:dyDescent="0.2">
      <c r="A36" s="26"/>
      <c r="B36" s="133"/>
      <c r="C36" s="50"/>
      <c r="D36" s="126" t="b">
        <f t="shared" si="5"/>
        <v>0</v>
      </c>
      <c r="E36" s="121"/>
      <c r="F36" s="65">
        <f t="shared" si="8"/>
        <v>0</v>
      </c>
      <c r="G36" s="127">
        <f t="shared" si="6"/>
        <v>0</v>
      </c>
      <c r="H36" s="222" t="e">
        <f t="shared" si="7"/>
        <v>#DIV/0!</v>
      </c>
      <c r="I36" s="217"/>
    </row>
    <row r="37" spans="1:9" x14ac:dyDescent="0.2">
      <c r="A37" s="26"/>
      <c r="B37" s="133"/>
      <c r="C37" s="50"/>
      <c r="D37" s="126" t="b">
        <f t="shared" si="5"/>
        <v>0</v>
      </c>
      <c r="E37" s="121"/>
      <c r="F37" s="65">
        <f t="shared" si="8"/>
        <v>0</v>
      </c>
      <c r="G37" s="127">
        <f t="shared" si="6"/>
        <v>0</v>
      </c>
      <c r="H37" s="222" t="e">
        <f t="shared" si="7"/>
        <v>#DIV/0!</v>
      </c>
      <c r="I37" s="217"/>
    </row>
    <row r="38" spans="1:9" x14ac:dyDescent="0.2">
      <c r="A38" s="26"/>
      <c r="B38" s="133"/>
      <c r="C38" s="50"/>
      <c r="D38" s="126" t="b">
        <f t="shared" si="5"/>
        <v>0</v>
      </c>
      <c r="E38" s="121"/>
      <c r="F38" s="65">
        <f t="shared" si="8"/>
        <v>0</v>
      </c>
      <c r="G38" s="127">
        <f t="shared" si="6"/>
        <v>0</v>
      </c>
      <c r="H38" s="222" t="e">
        <f t="shared" si="7"/>
        <v>#DIV/0!</v>
      </c>
      <c r="I38" s="217"/>
    </row>
    <row r="39" spans="1:9" x14ac:dyDescent="0.2">
      <c r="A39" s="26"/>
      <c r="B39" s="133"/>
      <c r="C39" s="50"/>
      <c r="D39" s="126" t="b">
        <f t="shared" si="5"/>
        <v>0</v>
      </c>
      <c r="E39" s="121"/>
      <c r="F39" s="65">
        <f t="shared" si="8"/>
        <v>0</v>
      </c>
      <c r="G39" s="127">
        <f t="shared" si="6"/>
        <v>0</v>
      </c>
      <c r="H39" s="222" t="e">
        <f t="shared" si="7"/>
        <v>#DIV/0!</v>
      </c>
      <c r="I39" s="217"/>
    </row>
    <row r="40" spans="1:9" x14ac:dyDescent="0.2">
      <c r="A40" s="26"/>
      <c r="B40" s="133"/>
      <c r="C40" s="50"/>
      <c r="D40" s="126" t="b">
        <f t="shared" si="5"/>
        <v>0</v>
      </c>
      <c r="E40" s="121"/>
      <c r="F40" s="65">
        <f t="shared" si="8"/>
        <v>0</v>
      </c>
      <c r="G40" s="127">
        <f t="shared" si="6"/>
        <v>0</v>
      </c>
      <c r="H40" s="222" t="e">
        <f t="shared" si="7"/>
        <v>#DIV/0!</v>
      </c>
      <c r="I40" s="217"/>
    </row>
    <row r="41" spans="1:9" x14ac:dyDescent="0.2">
      <c r="A41" s="26"/>
      <c r="B41" s="133"/>
      <c r="C41" s="50"/>
      <c r="D41" s="126" t="b">
        <f t="shared" si="5"/>
        <v>0</v>
      </c>
      <c r="E41" s="121"/>
      <c r="F41" s="65">
        <f>IF($G$3&gt;0,$G$3,0)</f>
        <v>0</v>
      </c>
      <c r="G41" s="127">
        <f t="shared" si="6"/>
        <v>0</v>
      </c>
      <c r="H41" s="222" t="e">
        <f t="shared" si="7"/>
        <v>#DIV/0!</v>
      </c>
      <c r="I41" s="217"/>
    </row>
    <row r="42" spans="1:9" x14ac:dyDescent="0.2">
      <c r="A42" s="26"/>
      <c r="B42" s="62" t="s">
        <v>32</v>
      </c>
      <c r="C42" s="27"/>
      <c r="D42" s="54">
        <f>SUM(D32:D41)</f>
        <v>0</v>
      </c>
      <c r="E42" s="54"/>
      <c r="F42" s="54"/>
      <c r="G42" s="120">
        <f>SUM(G32:G41)</f>
        <v>0</v>
      </c>
      <c r="H42" s="53"/>
      <c r="I42" s="210">
        <f>SUM(I32:I41)</f>
        <v>0</v>
      </c>
    </row>
    <row r="43" spans="1:9" ht="39.75" customHeight="1" x14ac:dyDescent="0.2">
      <c r="A43" s="211"/>
      <c r="B43" s="63"/>
      <c r="C43" s="28"/>
      <c r="D43" s="64"/>
      <c r="E43" s="64"/>
      <c r="F43" s="64"/>
      <c r="G43" s="66"/>
      <c r="H43" s="223" t="s">
        <v>119</v>
      </c>
      <c r="I43" s="212">
        <f>IFERROR(I42/D42,0)</f>
        <v>0</v>
      </c>
    </row>
    <row r="44" spans="1:9" x14ac:dyDescent="0.2">
      <c r="A44" s="209" t="s">
        <v>8</v>
      </c>
      <c r="B44" s="412"/>
      <c r="C44" s="48"/>
      <c r="D44" s="123" t="b">
        <f>IF(F44=$D$9,E44/$A$9,IF(F44=$D$10,E44/$A$10,IF(F44=$D$11,E44/$A$11,IF(F44=$D$12,E44/$A$12))))</f>
        <v>0</v>
      </c>
      <c r="E44" s="119"/>
      <c r="F44" s="34">
        <f>IF($G$3&gt;0,$G$3,0)</f>
        <v>0</v>
      </c>
      <c r="G44" s="124">
        <f>D44*F44</f>
        <v>0</v>
      </c>
      <c r="H44" s="221" t="e">
        <f>I44/D44</f>
        <v>#DIV/0!</v>
      </c>
      <c r="I44" s="216"/>
    </row>
    <row r="45" spans="1:9" x14ac:dyDescent="0.2">
      <c r="A45" s="26"/>
      <c r="B45" s="413"/>
      <c r="C45" s="50"/>
      <c r="D45" s="126" t="b">
        <f t="shared" ref="D45:D53" si="9">IF(F45=$D$9,E45/$A$9,IF(F45=$D$10,E45/$A$10,IF(F45=$D$11,E45/$A$11,IF(F45=$D$12,E45/$A$12))))</f>
        <v>0</v>
      </c>
      <c r="E45" s="121"/>
      <c r="F45" s="214">
        <f t="shared" ref="F45:F53" si="10">IF($G$3&gt;0,$G$3,0)</f>
        <v>0</v>
      </c>
      <c r="G45" s="127">
        <f t="shared" ref="G45:G53" si="11">D45*F45</f>
        <v>0</v>
      </c>
      <c r="H45" s="222" t="e">
        <f t="shared" ref="H45" si="12">I45/D45</f>
        <v>#DIV/0!</v>
      </c>
      <c r="I45" s="217"/>
    </row>
    <row r="46" spans="1:9" x14ac:dyDescent="0.2">
      <c r="A46" s="26"/>
      <c r="B46" s="133"/>
      <c r="C46" s="50"/>
      <c r="D46" s="126" t="b">
        <f t="shared" si="9"/>
        <v>0</v>
      </c>
      <c r="E46" s="121"/>
      <c r="F46" s="65">
        <f t="shared" si="10"/>
        <v>0</v>
      </c>
      <c r="G46" s="127">
        <f t="shared" si="11"/>
        <v>0</v>
      </c>
      <c r="H46" s="222" t="e">
        <f t="shared" ref="H46:H53" si="13">I46/D46</f>
        <v>#DIV/0!</v>
      </c>
      <c r="I46" s="217"/>
    </row>
    <row r="47" spans="1:9" x14ac:dyDescent="0.2">
      <c r="A47" s="26"/>
      <c r="B47" s="133"/>
      <c r="C47" s="50"/>
      <c r="D47" s="126" t="b">
        <f t="shared" si="9"/>
        <v>0</v>
      </c>
      <c r="E47" s="121"/>
      <c r="F47" s="65">
        <f t="shared" si="10"/>
        <v>0</v>
      </c>
      <c r="G47" s="127">
        <f t="shared" si="11"/>
        <v>0</v>
      </c>
      <c r="H47" s="222" t="e">
        <f t="shared" si="13"/>
        <v>#DIV/0!</v>
      </c>
      <c r="I47" s="217"/>
    </row>
    <row r="48" spans="1:9" x14ac:dyDescent="0.2">
      <c r="A48" s="26"/>
      <c r="B48" s="133"/>
      <c r="C48" s="50"/>
      <c r="D48" s="126" t="b">
        <f t="shared" si="9"/>
        <v>0</v>
      </c>
      <c r="E48" s="121"/>
      <c r="F48" s="65">
        <f t="shared" si="10"/>
        <v>0</v>
      </c>
      <c r="G48" s="127">
        <f t="shared" si="11"/>
        <v>0</v>
      </c>
      <c r="H48" s="222" t="e">
        <f t="shared" si="13"/>
        <v>#DIV/0!</v>
      </c>
      <c r="I48" s="217"/>
    </row>
    <row r="49" spans="1:9" x14ac:dyDescent="0.2">
      <c r="A49" s="26"/>
      <c r="B49" s="133"/>
      <c r="C49" s="50"/>
      <c r="D49" s="126" t="b">
        <f t="shared" si="9"/>
        <v>0</v>
      </c>
      <c r="E49" s="121"/>
      <c r="F49" s="65">
        <f t="shared" si="10"/>
        <v>0</v>
      </c>
      <c r="G49" s="127">
        <f t="shared" si="11"/>
        <v>0</v>
      </c>
      <c r="H49" s="222" t="e">
        <f t="shared" si="13"/>
        <v>#DIV/0!</v>
      </c>
      <c r="I49" s="217"/>
    </row>
    <row r="50" spans="1:9" x14ac:dyDescent="0.2">
      <c r="A50" s="26"/>
      <c r="B50" s="133"/>
      <c r="C50" s="50"/>
      <c r="D50" s="126" t="b">
        <f t="shared" ref="D50:D51" si="14">IF(F50=$D$9,E50/$A$9,IF(F50=$D$10,E50/$A$10,IF(F50=$D$11,E50/$A$11,IF(F50=$D$12,E50/$A$12))))</f>
        <v>0</v>
      </c>
      <c r="E50" s="121"/>
      <c r="F50" s="65">
        <f t="shared" si="10"/>
        <v>0</v>
      </c>
      <c r="G50" s="127">
        <f t="shared" ref="G50:G51" si="15">D50*F50</f>
        <v>0</v>
      </c>
      <c r="H50" s="222" t="e">
        <f t="shared" ref="H50:H51" si="16">I50/D50</f>
        <v>#DIV/0!</v>
      </c>
      <c r="I50" s="217"/>
    </row>
    <row r="51" spans="1:9" x14ac:dyDescent="0.2">
      <c r="A51" s="26"/>
      <c r="B51" s="133"/>
      <c r="C51" s="50"/>
      <c r="D51" s="126" t="b">
        <f t="shared" si="14"/>
        <v>0</v>
      </c>
      <c r="E51" s="121"/>
      <c r="F51" s="65">
        <f t="shared" si="10"/>
        <v>0</v>
      </c>
      <c r="G51" s="127">
        <f t="shared" si="15"/>
        <v>0</v>
      </c>
      <c r="H51" s="222" t="e">
        <f t="shared" si="16"/>
        <v>#DIV/0!</v>
      </c>
      <c r="I51" s="217"/>
    </row>
    <row r="52" spans="1:9" x14ac:dyDescent="0.2">
      <c r="A52" s="26"/>
      <c r="B52" s="133"/>
      <c r="C52" s="50"/>
      <c r="D52" s="126" t="b">
        <f t="shared" si="9"/>
        <v>0</v>
      </c>
      <c r="E52" s="121"/>
      <c r="F52" s="65">
        <f t="shared" si="10"/>
        <v>0</v>
      </c>
      <c r="G52" s="127">
        <f t="shared" si="11"/>
        <v>0</v>
      </c>
      <c r="H52" s="222" t="e">
        <f t="shared" si="13"/>
        <v>#DIV/0!</v>
      </c>
      <c r="I52" s="217"/>
    </row>
    <row r="53" spans="1:9" s="58" customFormat="1" x14ac:dyDescent="0.2">
      <c r="A53" s="26"/>
      <c r="B53" s="133"/>
      <c r="C53" s="50"/>
      <c r="D53" s="126" t="b">
        <f t="shared" si="9"/>
        <v>0</v>
      </c>
      <c r="E53" s="121"/>
      <c r="F53" s="65">
        <f t="shared" si="10"/>
        <v>0</v>
      </c>
      <c r="G53" s="127">
        <f t="shared" si="11"/>
        <v>0</v>
      </c>
      <c r="H53" s="222" t="e">
        <f t="shared" si="13"/>
        <v>#DIV/0!</v>
      </c>
      <c r="I53" s="217"/>
    </row>
    <row r="54" spans="1:9" x14ac:dyDescent="0.2">
      <c r="A54" s="26"/>
      <c r="B54" s="62" t="s">
        <v>32</v>
      </c>
      <c r="C54" s="27"/>
      <c r="D54" s="54">
        <f>SUM(D44:D53)</f>
        <v>0</v>
      </c>
      <c r="E54" s="54"/>
      <c r="F54" s="54"/>
      <c r="G54" s="120">
        <f>SUM(G44:G53)</f>
        <v>0</v>
      </c>
      <c r="H54" s="53"/>
      <c r="I54" s="210">
        <f>SUM(I44:I53)</f>
        <v>0</v>
      </c>
    </row>
    <row r="55" spans="1:9" ht="39" customHeight="1" x14ac:dyDescent="0.2">
      <c r="A55" s="211"/>
      <c r="B55" s="63"/>
      <c r="C55" s="28"/>
      <c r="D55" s="64"/>
      <c r="E55" s="64"/>
      <c r="F55" s="64"/>
      <c r="G55" s="66"/>
      <c r="H55" s="223" t="s">
        <v>119</v>
      </c>
      <c r="I55" s="212">
        <f>IFERROR(I54/D54,0)</f>
        <v>0</v>
      </c>
    </row>
    <row r="56" spans="1:9" x14ac:dyDescent="0.2">
      <c r="A56" s="209" t="s">
        <v>21</v>
      </c>
      <c r="B56" s="218"/>
      <c r="C56" s="48"/>
      <c r="D56" s="123" t="b">
        <f>IF(F56=$D$9,E56/$A$9,IF(F56=$D$10,E56/$A$10,IF(F56=$D$11,E56/$A$11,IF(F56=$D$12,E56/$A$12))))</f>
        <v>0</v>
      </c>
      <c r="E56" s="119"/>
      <c r="F56" s="34">
        <f>IF($G$3&gt;0,$G$3,0)</f>
        <v>0</v>
      </c>
      <c r="G56" s="124">
        <f>D56*F56</f>
        <v>0</v>
      </c>
      <c r="H56" s="221" t="e">
        <f>I56/D56</f>
        <v>#DIV/0!</v>
      </c>
      <c r="I56" s="216"/>
    </row>
    <row r="57" spans="1:9" x14ac:dyDescent="0.2">
      <c r="A57" s="26"/>
      <c r="B57" s="134"/>
      <c r="C57" s="50"/>
      <c r="D57" s="126" t="b">
        <f t="shared" ref="D57:D65" si="17">IF(F57=$D$9,E57/$A$9,IF(F57=$D$10,E57/$A$10,IF(F57=$D$11,E57/$A$11,IF(F57=$D$12,E57/$A$12))))</f>
        <v>0</v>
      </c>
      <c r="E57" s="121"/>
      <c r="F57" s="65">
        <f t="shared" ref="F57:F65" si="18">IF($G$3&gt;0,$G$3,0)</f>
        <v>0</v>
      </c>
      <c r="G57" s="127">
        <f t="shared" ref="G57:G65" si="19">D57*F57</f>
        <v>0</v>
      </c>
      <c r="H57" s="222" t="e">
        <f t="shared" ref="H57" si="20">I57/D57</f>
        <v>#DIV/0!</v>
      </c>
      <c r="I57" s="217"/>
    </row>
    <row r="58" spans="1:9" x14ac:dyDescent="0.2">
      <c r="A58" s="26"/>
      <c r="B58" s="134"/>
      <c r="C58" s="50"/>
      <c r="D58" s="126" t="b">
        <f t="shared" ref="D58:D60" si="21">IF(F58=$D$9,E58/$A$9,IF(F58=$D$10,E58/$A$10,IF(F58=$D$11,E58/$A$11,IF(F58=$D$12,E58/$A$12))))</f>
        <v>0</v>
      </c>
      <c r="E58" s="121"/>
      <c r="F58" s="65">
        <f t="shared" si="18"/>
        <v>0</v>
      </c>
      <c r="G58" s="127">
        <f t="shared" ref="G58:G60" si="22">D58*F58</f>
        <v>0</v>
      </c>
      <c r="H58" s="222" t="e">
        <f t="shared" ref="H58:H60" si="23">I58/D58</f>
        <v>#DIV/0!</v>
      </c>
      <c r="I58" s="217"/>
    </row>
    <row r="59" spans="1:9" x14ac:dyDescent="0.2">
      <c r="A59" s="26"/>
      <c r="B59" s="134"/>
      <c r="C59" s="50"/>
      <c r="D59" s="126" t="b">
        <f t="shared" si="21"/>
        <v>0</v>
      </c>
      <c r="E59" s="121"/>
      <c r="F59" s="65">
        <f t="shared" si="18"/>
        <v>0</v>
      </c>
      <c r="G59" s="127">
        <f t="shared" si="22"/>
        <v>0</v>
      </c>
      <c r="H59" s="222" t="e">
        <f t="shared" si="23"/>
        <v>#DIV/0!</v>
      </c>
      <c r="I59" s="217"/>
    </row>
    <row r="60" spans="1:9" x14ac:dyDescent="0.2">
      <c r="A60" s="26"/>
      <c r="B60" s="134"/>
      <c r="C60" s="50"/>
      <c r="D60" s="126" t="b">
        <f t="shared" si="21"/>
        <v>0</v>
      </c>
      <c r="E60" s="121"/>
      <c r="F60" s="65">
        <f t="shared" si="18"/>
        <v>0</v>
      </c>
      <c r="G60" s="127">
        <f t="shared" si="22"/>
        <v>0</v>
      </c>
      <c r="H60" s="222" t="e">
        <f t="shared" si="23"/>
        <v>#DIV/0!</v>
      </c>
      <c r="I60" s="217"/>
    </row>
    <row r="61" spans="1:9" x14ac:dyDescent="0.2">
      <c r="A61" s="26"/>
      <c r="B61" s="134"/>
      <c r="C61" s="50"/>
      <c r="D61" s="126" t="b">
        <f t="shared" si="17"/>
        <v>0</v>
      </c>
      <c r="E61" s="121"/>
      <c r="F61" s="65">
        <f t="shared" si="18"/>
        <v>0</v>
      </c>
      <c r="G61" s="127">
        <f t="shared" si="19"/>
        <v>0</v>
      </c>
      <c r="H61" s="222" t="e">
        <f t="shared" ref="H61:H65" si="24">I61/D61</f>
        <v>#DIV/0!</v>
      </c>
      <c r="I61" s="217"/>
    </row>
    <row r="62" spans="1:9" x14ac:dyDescent="0.2">
      <c r="A62" s="26"/>
      <c r="B62" s="134"/>
      <c r="C62" s="50"/>
      <c r="D62" s="126" t="b">
        <f t="shared" si="17"/>
        <v>0</v>
      </c>
      <c r="E62" s="121"/>
      <c r="F62" s="65">
        <f t="shared" si="18"/>
        <v>0</v>
      </c>
      <c r="G62" s="127">
        <f t="shared" si="19"/>
        <v>0</v>
      </c>
      <c r="H62" s="222" t="e">
        <f t="shared" si="24"/>
        <v>#DIV/0!</v>
      </c>
      <c r="I62" s="217"/>
    </row>
    <row r="63" spans="1:9" x14ac:dyDescent="0.2">
      <c r="A63" s="26"/>
      <c r="B63" s="134"/>
      <c r="C63" s="50"/>
      <c r="D63" s="126" t="b">
        <f t="shared" si="17"/>
        <v>0</v>
      </c>
      <c r="E63" s="121"/>
      <c r="F63" s="65">
        <f t="shared" si="18"/>
        <v>0</v>
      </c>
      <c r="G63" s="127">
        <f t="shared" si="19"/>
        <v>0</v>
      </c>
      <c r="H63" s="222" t="e">
        <f t="shared" si="24"/>
        <v>#DIV/0!</v>
      </c>
      <c r="I63" s="217"/>
    </row>
    <row r="64" spans="1:9" x14ac:dyDescent="0.2">
      <c r="A64" s="26"/>
      <c r="B64" s="134"/>
      <c r="C64" s="50"/>
      <c r="D64" s="126" t="b">
        <f t="shared" si="17"/>
        <v>0</v>
      </c>
      <c r="E64" s="36"/>
      <c r="F64" s="65">
        <f t="shared" si="18"/>
        <v>0</v>
      </c>
      <c r="G64" s="127">
        <f t="shared" si="19"/>
        <v>0</v>
      </c>
      <c r="H64" s="222" t="e">
        <f t="shared" si="24"/>
        <v>#DIV/0!</v>
      </c>
      <c r="I64" s="217"/>
    </row>
    <row r="65" spans="1:9" x14ac:dyDescent="0.2">
      <c r="A65" s="26"/>
      <c r="B65" s="133"/>
      <c r="C65" s="50"/>
      <c r="D65" s="126" t="b">
        <f t="shared" si="17"/>
        <v>0</v>
      </c>
      <c r="E65" s="36"/>
      <c r="F65" s="65">
        <f t="shared" si="18"/>
        <v>0</v>
      </c>
      <c r="G65" s="127">
        <f t="shared" si="19"/>
        <v>0</v>
      </c>
      <c r="H65" s="222" t="e">
        <f t="shared" si="24"/>
        <v>#DIV/0!</v>
      </c>
      <c r="I65" s="217"/>
    </row>
    <row r="66" spans="1:9" x14ac:dyDescent="0.2">
      <c r="A66" s="26"/>
      <c r="B66" s="62" t="s">
        <v>32</v>
      </c>
      <c r="C66" s="27"/>
      <c r="D66" s="54">
        <f>SUM(D56:D65)</f>
        <v>0</v>
      </c>
      <c r="E66" s="54"/>
      <c r="F66" s="54"/>
      <c r="G66" s="120">
        <f>SUM(G56:G65)</f>
        <v>0</v>
      </c>
      <c r="H66" s="53"/>
      <c r="I66" s="210">
        <f>SUM(I56:I65)</f>
        <v>0</v>
      </c>
    </row>
    <row r="67" spans="1:9" ht="36.75" customHeight="1" x14ac:dyDescent="0.2">
      <c r="A67" s="211"/>
      <c r="B67" s="63"/>
      <c r="C67" s="28"/>
      <c r="D67" s="64"/>
      <c r="E67" s="64"/>
      <c r="F67" s="64"/>
      <c r="G67" s="66"/>
      <c r="H67" s="223" t="s">
        <v>119</v>
      </c>
      <c r="I67" s="212">
        <f>IFERROR(I66/D66,0)</f>
        <v>0</v>
      </c>
    </row>
    <row r="68" spans="1:9" s="58" customFormat="1" x14ac:dyDescent="0.2">
      <c r="A68" s="209" t="s">
        <v>53</v>
      </c>
      <c r="B68" s="414"/>
      <c r="C68" s="48"/>
      <c r="D68" s="123" t="b">
        <f>IF(F68=$D$9,E68/$A$9,IF(F68=$D$10,E68/$A$10,IF(F68=$D$11,E68/$A$11,IF(F68=$D$12,E68/$A$12))))</f>
        <v>0</v>
      </c>
      <c r="E68" s="119"/>
      <c r="F68" s="65">
        <f t="shared" ref="F68:F94" si="25">IF($G$3&gt;0,$G$3,0)</f>
        <v>0</v>
      </c>
      <c r="G68" s="124">
        <f>D68*F68</f>
        <v>0</v>
      </c>
      <c r="H68" s="221" t="e">
        <f>I68/D68</f>
        <v>#DIV/0!</v>
      </c>
      <c r="I68" s="216"/>
    </row>
    <row r="69" spans="1:9" s="58" customFormat="1" x14ac:dyDescent="0.2">
      <c r="A69" s="26"/>
      <c r="B69" s="136"/>
      <c r="C69" s="50"/>
      <c r="D69" s="126" t="b">
        <f t="shared" ref="D69:D81" si="26">IF(F69=$D$9,E69/$A$9,IF(F69=$D$10,E69/$A$10,IF(F69=$D$11,E69/$A$11,IF(F69=$D$12,E69/$A$12))))</f>
        <v>0</v>
      </c>
      <c r="E69" s="121"/>
      <c r="F69" s="65">
        <f t="shared" si="25"/>
        <v>0</v>
      </c>
      <c r="G69" s="127">
        <f t="shared" ref="G69:G81" si="27">D69*F69</f>
        <v>0</v>
      </c>
      <c r="H69" s="222" t="e">
        <f t="shared" ref="H69" si="28">I69/D69</f>
        <v>#DIV/0!</v>
      </c>
      <c r="I69" s="217"/>
    </row>
    <row r="70" spans="1:9" s="58" customFormat="1" x14ac:dyDescent="0.2">
      <c r="A70" s="26"/>
      <c r="B70" s="136"/>
      <c r="C70" s="50"/>
      <c r="D70" s="126" t="b">
        <f t="shared" si="26"/>
        <v>0</v>
      </c>
      <c r="E70" s="121"/>
      <c r="F70" s="65">
        <f t="shared" si="25"/>
        <v>0</v>
      </c>
      <c r="G70" s="127">
        <f t="shared" si="27"/>
        <v>0</v>
      </c>
      <c r="H70" s="222" t="e">
        <f t="shared" ref="H70:H82" si="29">I70/D70</f>
        <v>#DIV/0!</v>
      </c>
      <c r="I70" s="217"/>
    </row>
    <row r="71" spans="1:9" s="58" customFormat="1" x14ac:dyDescent="0.2">
      <c r="A71" s="26"/>
      <c r="B71" s="136"/>
      <c r="C71" s="50"/>
      <c r="D71" s="126" t="b">
        <f t="shared" si="26"/>
        <v>0</v>
      </c>
      <c r="E71" s="121"/>
      <c r="F71" s="65">
        <f t="shared" si="25"/>
        <v>0</v>
      </c>
      <c r="G71" s="127">
        <f t="shared" si="27"/>
        <v>0</v>
      </c>
      <c r="H71" s="222" t="e">
        <f t="shared" si="29"/>
        <v>#DIV/0!</v>
      </c>
      <c r="I71" s="217"/>
    </row>
    <row r="72" spans="1:9" s="58" customFormat="1" x14ac:dyDescent="0.2">
      <c r="A72" s="26"/>
      <c r="B72" s="136"/>
      <c r="C72" s="50"/>
      <c r="D72" s="126" t="b">
        <f t="shared" si="26"/>
        <v>0</v>
      </c>
      <c r="E72" s="121"/>
      <c r="F72" s="65">
        <f t="shared" si="25"/>
        <v>0</v>
      </c>
      <c r="G72" s="127">
        <f t="shared" si="27"/>
        <v>0</v>
      </c>
      <c r="H72" s="222" t="e">
        <f t="shared" si="29"/>
        <v>#DIV/0!</v>
      </c>
      <c r="I72" s="217"/>
    </row>
    <row r="73" spans="1:9" s="58" customFormat="1" x14ac:dyDescent="0.2">
      <c r="A73" s="26"/>
      <c r="B73" s="136"/>
      <c r="C73" s="50"/>
      <c r="D73" s="126" t="b">
        <f t="shared" si="26"/>
        <v>0</v>
      </c>
      <c r="E73" s="121"/>
      <c r="F73" s="65">
        <f t="shared" si="25"/>
        <v>0</v>
      </c>
      <c r="G73" s="127">
        <f t="shared" si="27"/>
        <v>0</v>
      </c>
      <c r="H73" s="222" t="e">
        <f t="shared" si="29"/>
        <v>#DIV/0!</v>
      </c>
      <c r="I73" s="217"/>
    </row>
    <row r="74" spans="1:9" s="58" customFormat="1" x14ac:dyDescent="0.2">
      <c r="A74" s="26"/>
      <c r="B74" s="136"/>
      <c r="C74" s="50"/>
      <c r="D74" s="126" t="b">
        <f t="shared" si="26"/>
        <v>0</v>
      </c>
      <c r="E74" s="121"/>
      <c r="F74" s="65">
        <f t="shared" si="25"/>
        <v>0</v>
      </c>
      <c r="G74" s="127">
        <f t="shared" si="27"/>
        <v>0</v>
      </c>
      <c r="H74" s="222" t="e">
        <f t="shared" si="29"/>
        <v>#DIV/0!</v>
      </c>
      <c r="I74" s="217"/>
    </row>
    <row r="75" spans="1:9" s="58" customFormat="1" x14ac:dyDescent="0.2">
      <c r="A75" s="26"/>
      <c r="B75" s="136"/>
      <c r="C75" s="50"/>
      <c r="D75" s="126" t="b">
        <f t="shared" si="26"/>
        <v>0</v>
      </c>
      <c r="E75" s="121"/>
      <c r="F75" s="65">
        <f t="shared" si="25"/>
        <v>0</v>
      </c>
      <c r="G75" s="127">
        <f t="shared" si="27"/>
        <v>0</v>
      </c>
      <c r="H75" s="222" t="e">
        <f t="shared" si="29"/>
        <v>#DIV/0!</v>
      </c>
      <c r="I75" s="217"/>
    </row>
    <row r="76" spans="1:9" s="58" customFormat="1" x14ac:dyDescent="0.2">
      <c r="A76" s="26"/>
      <c r="B76" s="136"/>
      <c r="C76" s="50"/>
      <c r="D76" s="126" t="b">
        <f t="shared" si="26"/>
        <v>0</v>
      </c>
      <c r="E76" s="121"/>
      <c r="F76" s="65">
        <f t="shared" si="25"/>
        <v>0</v>
      </c>
      <c r="G76" s="127">
        <f t="shared" si="27"/>
        <v>0</v>
      </c>
      <c r="H76" s="222" t="e">
        <f t="shared" si="29"/>
        <v>#DIV/0!</v>
      </c>
      <c r="I76" s="217"/>
    </row>
    <row r="77" spans="1:9" s="58" customFormat="1" x14ac:dyDescent="0.2">
      <c r="A77" s="26"/>
      <c r="B77" s="136"/>
      <c r="C77" s="50"/>
      <c r="D77" s="126" t="b">
        <f t="shared" si="26"/>
        <v>0</v>
      </c>
      <c r="E77" s="121"/>
      <c r="F77" s="65">
        <f t="shared" si="25"/>
        <v>0</v>
      </c>
      <c r="G77" s="127">
        <f t="shared" si="27"/>
        <v>0</v>
      </c>
      <c r="H77" s="222" t="e">
        <f t="shared" si="29"/>
        <v>#DIV/0!</v>
      </c>
      <c r="I77" s="217"/>
    </row>
    <row r="78" spans="1:9" s="58" customFormat="1" x14ac:dyDescent="0.2">
      <c r="A78" s="26"/>
      <c r="B78" s="136"/>
      <c r="C78" s="50"/>
      <c r="D78" s="126" t="b">
        <f t="shared" si="26"/>
        <v>0</v>
      </c>
      <c r="E78" s="121"/>
      <c r="F78" s="65">
        <f t="shared" si="25"/>
        <v>0</v>
      </c>
      <c r="G78" s="127">
        <f t="shared" si="27"/>
        <v>0</v>
      </c>
      <c r="H78" s="222" t="e">
        <f t="shared" si="29"/>
        <v>#DIV/0!</v>
      </c>
      <c r="I78" s="217"/>
    </row>
    <row r="79" spans="1:9" s="58" customFormat="1" x14ac:dyDescent="0.2">
      <c r="A79" s="26"/>
      <c r="B79" s="136"/>
      <c r="C79" s="50"/>
      <c r="D79" s="126" t="b">
        <f t="shared" si="26"/>
        <v>0</v>
      </c>
      <c r="E79" s="121"/>
      <c r="F79" s="65">
        <f t="shared" si="25"/>
        <v>0</v>
      </c>
      <c r="G79" s="127">
        <f t="shared" si="27"/>
        <v>0</v>
      </c>
      <c r="H79" s="222" t="e">
        <f t="shared" si="29"/>
        <v>#DIV/0!</v>
      </c>
      <c r="I79" s="217"/>
    </row>
    <row r="80" spans="1:9" s="58" customFormat="1" x14ac:dyDescent="0.2">
      <c r="A80" s="26"/>
      <c r="B80" s="136"/>
      <c r="C80" s="50"/>
      <c r="D80" s="126" t="b">
        <f t="shared" si="26"/>
        <v>0</v>
      </c>
      <c r="E80" s="121"/>
      <c r="F80" s="65">
        <f t="shared" si="25"/>
        <v>0</v>
      </c>
      <c r="G80" s="127">
        <f t="shared" si="27"/>
        <v>0</v>
      </c>
      <c r="H80" s="222" t="e">
        <f t="shared" si="29"/>
        <v>#DIV/0!</v>
      </c>
      <c r="I80" s="217"/>
    </row>
    <row r="81" spans="1:9" s="58" customFormat="1" x14ac:dyDescent="0.2">
      <c r="A81" s="26"/>
      <c r="B81" s="136"/>
      <c r="C81" s="50"/>
      <c r="D81" s="126" t="b">
        <f t="shared" si="26"/>
        <v>0</v>
      </c>
      <c r="E81" s="121"/>
      <c r="F81" s="65">
        <f t="shared" si="25"/>
        <v>0</v>
      </c>
      <c r="G81" s="127">
        <f t="shared" si="27"/>
        <v>0</v>
      </c>
      <c r="H81" s="222" t="e">
        <f t="shared" si="29"/>
        <v>#DIV/0!</v>
      </c>
      <c r="I81" s="217"/>
    </row>
    <row r="82" spans="1:9" x14ac:dyDescent="0.2">
      <c r="A82" s="26"/>
      <c r="B82" s="136"/>
      <c r="C82" s="50"/>
      <c r="D82" s="126" t="b">
        <f t="shared" ref="D82" si="30">IF(F82=$D$9,E82/$A$9,IF(F82=$D$10,E82/$A$10,IF(F82=$D$11,E82/$A$11,IF(F82=$D$12,E82/$A$12))))</f>
        <v>0</v>
      </c>
      <c r="E82" s="36"/>
      <c r="F82" s="65">
        <f t="shared" si="25"/>
        <v>0</v>
      </c>
      <c r="G82" s="127">
        <f>D82*F82</f>
        <v>0</v>
      </c>
      <c r="H82" s="222" t="e">
        <f t="shared" si="29"/>
        <v>#DIV/0!</v>
      </c>
      <c r="I82" s="217"/>
    </row>
    <row r="83" spans="1:9" x14ac:dyDescent="0.2">
      <c r="A83" s="26"/>
      <c r="B83" s="62" t="s">
        <v>32</v>
      </c>
      <c r="C83" s="27"/>
      <c r="D83" s="54">
        <f>SUM(D68:D82)</f>
        <v>0</v>
      </c>
      <c r="E83" s="54"/>
      <c r="F83" s="54"/>
      <c r="G83" s="120">
        <f>SUM(G68:G82)</f>
        <v>0</v>
      </c>
      <c r="H83" s="53"/>
      <c r="I83" s="210">
        <f>SUM(I68:I82)</f>
        <v>0</v>
      </c>
    </row>
    <row r="84" spans="1:9" s="58" customFormat="1" ht="36.75" customHeight="1" x14ac:dyDescent="0.2">
      <c r="A84" s="211"/>
      <c r="B84" s="63"/>
      <c r="C84" s="28"/>
      <c r="D84" s="64"/>
      <c r="E84" s="64"/>
      <c r="F84" s="64"/>
      <c r="G84" s="66"/>
      <c r="H84" s="223" t="s">
        <v>119</v>
      </c>
      <c r="I84" s="212">
        <f>IFERROR(I83/D83,0)</f>
        <v>0</v>
      </c>
    </row>
    <row r="85" spans="1:9" x14ac:dyDescent="0.2">
      <c r="A85" s="209" t="s">
        <v>58</v>
      </c>
      <c r="B85" s="414"/>
      <c r="C85" s="48"/>
      <c r="D85" s="123" t="b">
        <f t="shared" ref="D85:D94" si="31">IF(F85=$D$9,E85/$A$9,IF(F85=$D$10,E85/$A$10,IF(F85=$D$11,E85/$A$11,IF(F85=$D$12,E85/$A$12))))</f>
        <v>0</v>
      </c>
      <c r="E85" s="119"/>
      <c r="F85" s="34">
        <f t="shared" si="25"/>
        <v>0</v>
      </c>
      <c r="G85" s="124">
        <f t="shared" ref="G85:G94" si="32">D85*F85</f>
        <v>0</v>
      </c>
      <c r="H85" s="221" t="e">
        <f>I85/D85</f>
        <v>#DIV/0!</v>
      </c>
      <c r="I85" s="216"/>
    </row>
    <row r="86" spans="1:9" x14ac:dyDescent="0.2">
      <c r="A86" s="213" t="s">
        <v>60</v>
      </c>
      <c r="B86" s="136"/>
      <c r="C86" s="50"/>
      <c r="D86" s="126" t="b">
        <f t="shared" si="31"/>
        <v>0</v>
      </c>
      <c r="E86" s="121"/>
      <c r="F86" s="65">
        <f t="shared" si="25"/>
        <v>0</v>
      </c>
      <c r="G86" s="127">
        <f t="shared" si="32"/>
        <v>0</v>
      </c>
      <c r="H86" s="222" t="e">
        <f t="shared" ref="H86" si="33">I86/D86</f>
        <v>#DIV/0!</v>
      </c>
      <c r="I86" s="217"/>
    </row>
    <row r="87" spans="1:9" x14ac:dyDescent="0.2">
      <c r="A87" s="26"/>
      <c r="B87" s="136"/>
      <c r="C87" s="50"/>
      <c r="D87" s="126" t="b">
        <f t="shared" si="31"/>
        <v>0</v>
      </c>
      <c r="E87" s="121"/>
      <c r="F87" s="65">
        <f t="shared" si="25"/>
        <v>0</v>
      </c>
      <c r="G87" s="127">
        <f t="shared" si="32"/>
        <v>0</v>
      </c>
      <c r="H87" s="222" t="e">
        <f t="shared" ref="H87:H94" si="34">I87/D87</f>
        <v>#DIV/0!</v>
      </c>
      <c r="I87" s="217"/>
    </row>
    <row r="88" spans="1:9" x14ac:dyDescent="0.2">
      <c r="A88" s="26"/>
      <c r="B88" s="136"/>
      <c r="C88" s="50"/>
      <c r="D88" s="126" t="b">
        <f t="shared" si="31"/>
        <v>0</v>
      </c>
      <c r="E88" s="121"/>
      <c r="F88" s="65">
        <f t="shared" si="25"/>
        <v>0</v>
      </c>
      <c r="G88" s="127">
        <f t="shared" si="32"/>
        <v>0</v>
      </c>
      <c r="H88" s="222" t="e">
        <f t="shared" si="34"/>
        <v>#DIV/0!</v>
      </c>
      <c r="I88" s="217"/>
    </row>
    <row r="89" spans="1:9" x14ac:dyDescent="0.2">
      <c r="A89" s="26"/>
      <c r="B89" s="136"/>
      <c r="C89" s="50"/>
      <c r="D89" s="126" t="b">
        <f t="shared" si="31"/>
        <v>0</v>
      </c>
      <c r="E89" s="121"/>
      <c r="F89" s="65">
        <f t="shared" si="25"/>
        <v>0</v>
      </c>
      <c r="G89" s="127">
        <f t="shared" si="32"/>
        <v>0</v>
      </c>
      <c r="H89" s="222" t="e">
        <f t="shared" si="34"/>
        <v>#DIV/0!</v>
      </c>
      <c r="I89" s="217"/>
    </row>
    <row r="90" spans="1:9" s="58" customFormat="1" x14ac:dyDescent="0.2">
      <c r="A90" s="26"/>
      <c r="B90" s="136"/>
      <c r="C90" s="50"/>
      <c r="D90" s="126" t="b">
        <f t="shared" si="31"/>
        <v>0</v>
      </c>
      <c r="E90" s="121"/>
      <c r="F90" s="65">
        <f t="shared" si="25"/>
        <v>0</v>
      </c>
      <c r="G90" s="127">
        <f t="shared" si="32"/>
        <v>0</v>
      </c>
      <c r="H90" s="222" t="e">
        <f t="shared" si="34"/>
        <v>#DIV/0!</v>
      </c>
      <c r="I90" s="217"/>
    </row>
    <row r="91" spans="1:9" x14ac:dyDescent="0.2">
      <c r="A91" s="26"/>
      <c r="B91" s="136"/>
      <c r="C91" s="50"/>
      <c r="D91" s="126" t="b">
        <f t="shared" si="31"/>
        <v>0</v>
      </c>
      <c r="E91" s="36"/>
      <c r="F91" s="65">
        <f t="shared" si="25"/>
        <v>0</v>
      </c>
      <c r="G91" s="127">
        <f t="shared" si="32"/>
        <v>0</v>
      </c>
      <c r="H91" s="222" t="e">
        <f t="shared" si="34"/>
        <v>#DIV/0!</v>
      </c>
      <c r="I91" s="217"/>
    </row>
    <row r="92" spans="1:9" x14ac:dyDescent="0.2">
      <c r="A92" s="26"/>
      <c r="B92" s="136"/>
      <c r="C92" s="50"/>
      <c r="D92" s="126" t="b">
        <f t="shared" si="31"/>
        <v>0</v>
      </c>
      <c r="E92" s="36"/>
      <c r="F92" s="65">
        <f t="shared" si="25"/>
        <v>0</v>
      </c>
      <c r="G92" s="127">
        <f t="shared" si="32"/>
        <v>0</v>
      </c>
      <c r="H92" s="222" t="e">
        <f t="shared" si="34"/>
        <v>#DIV/0!</v>
      </c>
      <c r="I92" s="217"/>
    </row>
    <row r="93" spans="1:9" x14ac:dyDescent="0.2">
      <c r="A93" s="26"/>
      <c r="B93" s="136"/>
      <c r="C93" s="50"/>
      <c r="D93" s="126" t="b">
        <f t="shared" si="31"/>
        <v>0</v>
      </c>
      <c r="E93" s="36"/>
      <c r="F93" s="65">
        <f t="shared" si="25"/>
        <v>0</v>
      </c>
      <c r="G93" s="127">
        <f t="shared" si="32"/>
        <v>0</v>
      </c>
      <c r="H93" s="222" t="e">
        <f t="shared" si="34"/>
        <v>#DIV/0!</v>
      </c>
      <c r="I93" s="217"/>
    </row>
    <row r="94" spans="1:9" x14ac:dyDescent="0.2">
      <c r="A94" s="26"/>
      <c r="B94" s="136"/>
      <c r="C94" s="50"/>
      <c r="D94" s="126" t="b">
        <f t="shared" si="31"/>
        <v>0</v>
      </c>
      <c r="E94" s="36"/>
      <c r="F94" s="65">
        <f t="shared" si="25"/>
        <v>0</v>
      </c>
      <c r="G94" s="127">
        <f t="shared" si="32"/>
        <v>0</v>
      </c>
      <c r="H94" s="222" t="e">
        <f t="shared" si="34"/>
        <v>#DIV/0!</v>
      </c>
      <c r="I94" s="217"/>
    </row>
    <row r="95" spans="1:9" x14ac:dyDescent="0.2">
      <c r="A95" s="26"/>
      <c r="B95" s="62" t="s">
        <v>32</v>
      </c>
      <c r="C95" s="27"/>
      <c r="D95" s="54">
        <f>SUM(D85:D94)</f>
        <v>0</v>
      </c>
      <c r="E95" s="54"/>
      <c r="F95" s="54"/>
      <c r="G95" s="120">
        <f>SUM(G85:G94)</f>
        <v>0</v>
      </c>
      <c r="H95" s="53"/>
      <c r="I95" s="210">
        <f>SUM(I85:I94)</f>
        <v>0</v>
      </c>
    </row>
    <row r="96" spans="1:9" ht="38.25" customHeight="1" x14ac:dyDescent="0.2">
      <c r="A96" s="211"/>
      <c r="B96" s="63"/>
      <c r="C96" s="28"/>
      <c r="D96" s="64"/>
      <c r="E96" s="64"/>
      <c r="F96" s="64"/>
      <c r="G96" s="66"/>
      <c r="H96" s="223" t="s">
        <v>119</v>
      </c>
      <c r="I96" s="212">
        <f>IFERROR(I95/D95,0)</f>
        <v>0</v>
      </c>
    </row>
    <row r="97" spans="1:9" x14ac:dyDescent="0.2">
      <c r="A97" s="209" t="s">
        <v>140</v>
      </c>
      <c r="B97" s="135"/>
      <c r="C97" s="48"/>
      <c r="D97" s="123" t="b">
        <f t="shared" ref="D97:D106" si="35">IF(F97=$D$9,E97/$A$9,IF(F97=$D$10,E97/$A$10,IF(F97=$D$11,E97/$A$11,IF(F97=$D$12,E97/$A$12))))</f>
        <v>0</v>
      </c>
      <c r="E97" s="119"/>
      <c r="F97" s="65">
        <f t="shared" ref="F97:F106" si="36">IF($G$3&gt;0,$G$3,0)</f>
        <v>0</v>
      </c>
      <c r="G97" s="124">
        <f t="shared" ref="G97:G106" si="37">D97*F97</f>
        <v>0</v>
      </c>
      <c r="H97" s="221" t="e">
        <f>I97/D97</f>
        <v>#DIV/0!</v>
      </c>
      <c r="I97" s="216"/>
    </row>
    <row r="98" spans="1:9" x14ac:dyDescent="0.2">
      <c r="A98" s="26" t="s">
        <v>141</v>
      </c>
      <c r="B98" s="136"/>
      <c r="C98" s="50"/>
      <c r="D98" s="126" t="b">
        <f t="shared" si="35"/>
        <v>0</v>
      </c>
      <c r="E98" s="36"/>
      <c r="F98" s="65">
        <f t="shared" si="36"/>
        <v>0</v>
      </c>
      <c r="G98" s="127">
        <f t="shared" si="37"/>
        <v>0</v>
      </c>
      <c r="H98" s="222" t="e">
        <f t="shared" ref="H98" si="38">I98/D98</f>
        <v>#DIV/0!</v>
      </c>
      <c r="I98" s="217"/>
    </row>
    <row r="99" spans="1:9" x14ac:dyDescent="0.2">
      <c r="A99" s="26"/>
      <c r="B99" s="136"/>
      <c r="C99" s="50"/>
      <c r="D99" s="126" t="b">
        <f t="shared" si="35"/>
        <v>0</v>
      </c>
      <c r="E99" s="36"/>
      <c r="F99" s="65">
        <f t="shared" si="36"/>
        <v>0</v>
      </c>
      <c r="G99" s="127">
        <f t="shared" si="37"/>
        <v>0</v>
      </c>
      <c r="H99" s="222" t="e">
        <f t="shared" ref="H99:H106" si="39">I99/D99</f>
        <v>#DIV/0!</v>
      </c>
      <c r="I99" s="217"/>
    </row>
    <row r="100" spans="1:9" x14ac:dyDescent="0.2">
      <c r="A100" s="26"/>
      <c r="B100" s="136"/>
      <c r="C100" s="50"/>
      <c r="D100" s="126" t="b">
        <f t="shared" si="35"/>
        <v>0</v>
      </c>
      <c r="E100" s="36"/>
      <c r="F100" s="65">
        <f t="shared" si="36"/>
        <v>0</v>
      </c>
      <c r="G100" s="127">
        <f t="shared" si="37"/>
        <v>0</v>
      </c>
      <c r="H100" s="222" t="e">
        <f t="shared" si="39"/>
        <v>#DIV/0!</v>
      </c>
      <c r="I100" s="217"/>
    </row>
    <row r="101" spans="1:9" x14ac:dyDescent="0.2">
      <c r="A101" s="26"/>
      <c r="B101" s="136"/>
      <c r="C101" s="50"/>
      <c r="D101" s="126" t="b">
        <f t="shared" si="35"/>
        <v>0</v>
      </c>
      <c r="E101" s="36"/>
      <c r="F101" s="65">
        <f t="shared" si="36"/>
        <v>0</v>
      </c>
      <c r="G101" s="127">
        <f t="shared" si="37"/>
        <v>0</v>
      </c>
      <c r="H101" s="222" t="e">
        <f t="shared" si="39"/>
        <v>#DIV/0!</v>
      </c>
      <c r="I101" s="217"/>
    </row>
    <row r="102" spans="1:9" x14ac:dyDescent="0.2">
      <c r="A102" s="26"/>
      <c r="B102" s="136"/>
      <c r="C102" s="50"/>
      <c r="D102" s="126" t="b">
        <f t="shared" si="35"/>
        <v>0</v>
      </c>
      <c r="E102" s="36"/>
      <c r="F102" s="65">
        <f t="shared" si="36"/>
        <v>0</v>
      </c>
      <c r="G102" s="127">
        <f t="shared" si="37"/>
        <v>0</v>
      </c>
      <c r="H102" s="222" t="e">
        <f t="shared" si="39"/>
        <v>#DIV/0!</v>
      </c>
      <c r="I102" s="217"/>
    </row>
    <row r="103" spans="1:9" x14ac:dyDescent="0.2">
      <c r="A103" s="26"/>
      <c r="B103" s="136"/>
      <c r="C103" s="50"/>
      <c r="D103" s="126" t="b">
        <f t="shared" si="35"/>
        <v>0</v>
      </c>
      <c r="E103" s="36"/>
      <c r="F103" s="65">
        <f t="shared" si="36"/>
        <v>0</v>
      </c>
      <c r="G103" s="127">
        <f t="shared" si="37"/>
        <v>0</v>
      </c>
      <c r="H103" s="222" t="e">
        <f t="shared" si="39"/>
        <v>#DIV/0!</v>
      </c>
      <c r="I103" s="217"/>
    </row>
    <row r="104" spans="1:9" x14ac:dyDescent="0.2">
      <c r="A104" s="26"/>
      <c r="B104" s="136"/>
      <c r="C104" s="50"/>
      <c r="D104" s="126" t="b">
        <f t="shared" si="35"/>
        <v>0</v>
      </c>
      <c r="E104" s="36"/>
      <c r="F104" s="65">
        <f t="shared" si="36"/>
        <v>0</v>
      </c>
      <c r="G104" s="127">
        <f t="shared" si="37"/>
        <v>0</v>
      </c>
      <c r="H104" s="222" t="e">
        <f t="shared" si="39"/>
        <v>#DIV/0!</v>
      </c>
      <c r="I104" s="217"/>
    </row>
    <row r="105" spans="1:9" x14ac:dyDescent="0.2">
      <c r="A105" s="26"/>
      <c r="B105" s="136"/>
      <c r="C105" s="50"/>
      <c r="D105" s="126" t="b">
        <f t="shared" si="35"/>
        <v>0</v>
      </c>
      <c r="E105" s="36"/>
      <c r="F105" s="65">
        <f t="shared" si="36"/>
        <v>0</v>
      </c>
      <c r="G105" s="127">
        <f t="shared" si="37"/>
        <v>0</v>
      </c>
      <c r="H105" s="222" t="e">
        <f t="shared" si="39"/>
        <v>#DIV/0!</v>
      </c>
      <c r="I105" s="217"/>
    </row>
    <row r="106" spans="1:9" x14ac:dyDescent="0.2">
      <c r="A106" s="26"/>
      <c r="B106" s="136"/>
      <c r="C106" s="50"/>
      <c r="D106" s="126" t="b">
        <f t="shared" si="35"/>
        <v>0</v>
      </c>
      <c r="E106" s="36"/>
      <c r="F106" s="65">
        <f t="shared" si="36"/>
        <v>0</v>
      </c>
      <c r="G106" s="127">
        <f t="shared" si="37"/>
        <v>0</v>
      </c>
      <c r="H106" s="222" t="e">
        <f t="shared" si="39"/>
        <v>#DIV/0!</v>
      </c>
      <c r="I106" s="217"/>
    </row>
    <row r="107" spans="1:9" x14ac:dyDescent="0.2">
      <c r="A107" s="26"/>
      <c r="B107" s="62" t="s">
        <v>32</v>
      </c>
      <c r="C107" s="27"/>
      <c r="D107" s="54">
        <f>SUM(D97:D106)</f>
        <v>0</v>
      </c>
      <c r="E107" s="54"/>
      <c r="F107" s="54"/>
      <c r="G107" s="120">
        <f>SUM(G97:G106)</f>
        <v>0</v>
      </c>
      <c r="H107" s="53"/>
      <c r="I107" s="210">
        <f>SUM(I97:I106)</f>
        <v>0</v>
      </c>
    </row>
    <row r="108" spans="1:9" ht="39" customHeight="1" x14ac:dyDescent="0.2">
      <c r="A108" s="211"/>
      <c r="B108" s="63"/>
      <c r="C108" s="28"/>
      <c r="D108" s="64"/>
      <c r="E108" s="64"/>
      <c r="F108" s="64"/>
      <c r="G108" s="66"/>
      <c r="H108" s="223" t="s">
        <v>119</v>
      </c>
      <c r="I108" s="212">
        <f>IFERROR(I107/D107,0)</f>
        <v>0</v>
      </c>
    </row>
    <row r="109" spans="1:9" x14ac:dyDescent="0.2">
      <c r="A109" s="209" t="s">
        <v>57</v>
      </c>
      <c r="B109" s="414"/>
      <c r="C109" s="47"/>
      <c r="D109" s="123" t="b">
        <f>IF(F109=$D$9,E109/$A$9,IF(F109=$D$10,E109/$A$10,IF(F109=$D$11,E109/$A$11,IF(F109=$D$12,E109/$A$12))))</f>
        <v>0</v>
      </c>
      <c r="E109" s="119"/>
      <c r="F109" s="34">
        <f>IF($G$3&gt;0,$G$3,0)</f>
        <v>0</v>
      </c>
      <c r="G109" s="124">
        <f>D109*F109</f>
        <v>0</v>
      </c>
      <c r="H109" s="221" t="e">
        <f>I109/D109</f>
        <v>#DIV/0!</v>
      </c>
      <c r="I109" s="216"/>
    </row>
    <row r="110" spans="1:9" x14ac:dyDescent="0.2">
      <c r="A110" s="26"/>
      <c r="B110" s="136"/>
      <c r="C110" s="49"/>
      <c r="D110" s="126" t="b">
        <f t="shared" ref="D110:D111" si="40">IF(F110=$D$9,E110/$A$9,IF(F110=$D$10,E110/$A$10,IF(F110=$D$11,E110/$A$11,IF(F110=$D$12,E110/$A$12))))</f>
        <v>0</v>
      </c>
      <c r="E110" s="121"/>
      <c r="F110" s="65">
        <f t="shared" ref="F110:F111" si="41">IF($G$3&gt;0,$G$3,0)</f>
        <v>0</v>
      </c>
      <c r="G110" s="127">
        <f t="shared" ref="G110:G111" si="42">D110*F110</f>
        <v>0</v>
      </c>
      <c r="H110" s="222" t="e">
        <f t="shared" ref="H110:H111" si="43">I110/D110</f>
        <v>#DIV/0!</v>
      </c>
      <c r="I110" s="217"/>
    </row>
    <row r="111" spans="1:9" x14ac:dyDescent="0.2">
      <c r="A111" s="26"/>
      <c r="B111" s="136"/>
      <c r="C111" s="49"/>
      <c r="D111" s="126" t="b">
        <f t="shared" si="40"/>
        <v>0</v>
      </c>
      <c r="E111" s="121"/>
      <c r="F111" s="65">
        <f t="shared" si="41"/>
        <v>0</v>
      </c>
      <c r="G111" s="127">
        <f t="shared" si="42"/>
        <v>0</v>
      </c>
      <c r="H111" s="222" t="e">
        <f t="shared" si="43"/>
        <v>#DIV/0!</v>
      </c>
      <c r="I111" s="217"/>
    </row>
    <row r="112" spans="1:9" x14ac:dyDescent="0.2">
      <c r="A112" s="26"/>
      <c r="B112" s="133"/>
      <c r="C112" s="50"/>
      <c r="D112" s="126" t="b">
        <f>IF(F112=$D$9,E112/$A$9,IF(F112=$D$10,E112/$A$10,IF(F112=$D$11,E112/$A$11,IF(F112=$D$12,E112/$A$12))))</f>
        <v>0</v>
      </c>
      <c r="E112" s="121"/>
      <c r="F112" s="65">
        <f>IF($G$3&gt;0,$G$3,0)</f>
        <v>0</v>
      </c>
      <c r="G112" s="127">
        <f>D112*F112</f>
        <v>0</v>
      </c>
      <c r="H112" s="222" t="e">
        <f t="shared" ref="H112" si="44">I112/D112</f>
        <v>#DIV/0!</v>
      </c>
      <c r="I112" s="217"/>
    </row>
    <row r="113" spans="1:9" x14ac:dyDescent="0.2">
      <c r="A113" s="26"/>
      <c r="B113" s="133"/>
      <c r="C113" s="50"/>
      <c r="D113" s="126" t="b">
        <f>IF(F113=$D$9,E113/$A$9,IF(F113=$D$10,E113/$A$10,IF(F113=$D$11,E113/$A$11,IF(F113=$D$12,E113/$A$12))))</f>
        <v>0</v>
      </c>
      <c r="E113" s="121"/>
      <c r="F113" s="65">
        <f>IF($G$3&gt;0,$G$3,0)</f>
        <v>0</v>
      </c>
      <c r="G113" s="127">
        <f>D113*F113</f>
        <v>0</v>
      </c>
      <c r="H113" s="222" t="e">
        <f t="shared" ref="H113" si="45">I113/D113</f>
        <v>#DIV/0!</v>
      </c>
      <c r="I113" s="217"/>
    </row>
    <row r="114" spans="1:9" x14ac:dyDescent="0.2">
      <c r="A114" s="26"/>
      <c r="B114" s="62" t="s">
        <v>32</v>
      </c>
      <c r="C114" s="27"/>
      <c r="D114" s="54">
        <f>SUM(D109:D113)</f>
        <v>0</v>
      </c>
      <c r="E114" s="54"/>
      <c r="F114" s="54"/>
      <c r="G114" s="120">
        <f>SUM(G109:G113)</f>
        <v>0</v>
      </c>
      <c r="H114" s="53"/>
      <c r="I114" s="210">
        <f>SUM(I109:I113)</f>
        <v>0</v>
      </c>
    </row>
    <row r="115" spans="1:9" ht="39" customHeight="1" x14ac:dyDescent="0.2">
      <c r="A115" s="211"/>
      <c r="B115" s="63"/>
      <c r="C115" s="28"/>
      <c r="D115" s="64"/>
      <c r="E115" s="64"/>
      <c r="F115" s="64"/>
      <c r="G115" s="66"/>
      <c r="H115" s="223" t="s">
        <v>119</v>
      </c>
      <c r="I115" s="212">
        <f>IFERROR(I114/D114,0)</f>
        <v>0</v>
      </c>
    </row>
    <row r="116" spans="1:9" x14ac:dyDescent="0.2">
      <c r="A116" s="209" t="s">
        <v>59</v>
      </c>
      <c r="B116" s="135"/>
      <c r="C116" s="47"/>
      <c r="D116" s="126" t="b">
        <f t="shared" ref="D116:D119" si="46">IF(F116=$D$9,E116/$A$9,IF(F116=$D$10,E116/$A$10,IF(F116=$D$11,E116/$A$11,IF(F116=$D$12,E116/$A$12))))</f>
        <v>0</v>
      </c>
      <c r="E116" s="121"/>
      <c r="F116" s="65">
        <f t="shared" ref="F116:F119" si="47">IF($G$3&gt;0,$G$3,0)</f>
        <v>0</v>
      </c>
      <c r="G116" s="127">
        <f t="shared" ref="G116:G119" si="48">D116*F116</f>
        <v>0</v>
      </c>
      <c r="H116" s="222" t="e">
        <f t="shared" ref="H116:H119" si="49">I116/D116</f>
        <v>#DIV/0!</v>
      </c>
      <c r="I116" s="217"/>
    </row>
    <row r="117" spans="1:9" x14ac:dyDescent="0.2">
      <c r="A117" s="26"/>
      <c r="B117" s="136"/>
      <c r="C117" s="49"/>
      <c r="D117" s="126" t="b">
        <f t="shared" si="46"/>
        <v>0</v>
      </c>
      <c r="E117" s="121"/>
      <c r="F117" s="65">
        <f t="shared" si="47"/>
        <v>0</v>
      </c>
      <c r="G117" s="127">
        <f t="shared" si="48"/>
        <v>0</v>
      </c>
      <c r="H117" s="222" t="e">
        <f t="shared" si="49"/>
        <v>#DIV/0!</v>
      </c>
      <c r="I117" s="217"/>
    </row>
    <row r="118" spans="1:9" x14ac:dyDescent="0.2">
      <c r="A118" s="26"/>
      <c r="B118" s="136"/>
      <c r="C118" s="49"/>
      <c r="D118" s="126" t="b">
        <f t="shared" si="46"/>
        <v>0</v>
      </c>
      <c r="E118" s="121"/>
      <c r="F118" s="65">
        <f t="shared" si="47"/>
        <v>0</v>
      </c>
      <c r="G118" s="127">
        <f t="shared" si="48"/>
        <v>0</v>
      </c>
      <c r="H118" s="222" t="e">
        <f t="shared" si="49"/>
        <v>#DIV/0!</v>
      </c>
      <c r="I118" s="217"/>
    </row>
    <row r="119" spans="1:9" x14ac:dyDescent="0.2">
      <c r="A119" s="26"/>
      <c r="B119" s="136"/>
      <c r="C119" s="49"/>
      <c r="D119" s="126" t="b">
        <f t="shared" si="46"/>
        <v>0</v>
      </c>
      <c r="E119" s="121"/>
      <c r="F119" s="65">
        <f t="shared" si="47"/>
        <v>0</v>
      </c>
      <c r="G119" s="127">
        <f t="shared" si="48"/>
        <v>0</v>
      </c>
      <c r="H119" s="222" t="e">
        <f t="shared" si="49"/>
        <v>#DIV/0!</v>
      </c>
      <c r="I119" s="217"/>
    </row>
    <row r="120" spans="1:9" x14ac:dyDescent="0.2">
      <c r="A120" s="26"/>
      <c r="B120" s="136"/>
      <c r="C120" s="49"/>
      <c r="D120" s="126" t="b">
        <f>IF(F120=$D$9,E120/$A$9,IF(F120=$D$10,E120/$A$10,IF(F120=$D$11,E120/$A$11,IF(F120=$D$12,E120/$A$12))))</f>
        <v>0</v>
      </c>
      <c r="E120" s="121"/>
      <c r="F120" s="65">
        <f>IF($G$3&gt;0,$G$3,0)</f>
        <v>0</v>
      </c>
      <c r="G120" s="127">
        <f>D120*F120</f>
        <v>0</v>
      </c>
      <c r="H120" s="222" t="e">
        <f t="shared" ref="H120" si="50">I120/D120</f>
        <v>#DIV/0!</v>
      </c>
      <c r="I120" s="217"/>
    </row>
    <row r="121" spans="1:9" x14ac:dyDescent="0.2">
      <c r="A121" s="26"/>
      <c r="B121" s="62" t="s">
        <v>32</v>
      </c>
      <c r="C121" s="27"/>
      <c r="D121" s="54">
        <f>SUM(D116:D120)</f>
        <v>0</v>
      </c>
      <c r="E121" s="54"/>
      <c r="F121" s="54"/>
      <c r="G121" s="120">
        <f>SUM(G116:G120)</f>
        <v>0</v>
      </c>
      <c r="H121" s="53"/>
      <c r="I121" s="210">
        <f>SUM(I116:I120)</f>
        <v>0</v>
      </c>
    </row>
    <row r="122" spans="1:9" ht="38.25" customHeight="1" x14ac:dyDescent="0.2">
      <c r="A122" s="211"/>
      <c r="B122" s="63"/>
      <c r="C122" s="28"/>
      <c r="D122" s="64"/>
      <c r="E122" s="64"/>
      <c r="F122" s="64"/>
      <c r="G122" s="66"/>
      <c r="H122" s="223" t="s">
        <v>119</v>
      </c>
      <c r="I122" s="212">
        <f>IFERROR(I121/D121,0)</f>
        <v>0</v>
      </c>
    </row>
    <row r="123" spans="1:9" x14ac:dyDescent="0.2">
      <c r="A123" s="209" t="s">
        <v>54</v>
      </c>
      <c r="B123" s="136"/>
      <c r="C123" s="49"/>
      <c r="D123" s="126" t="b">
        <f t="shared" ref="D123:D126" si="51">IF(F123=$D$9,E123/$A$9,IF(F123=$D$10,E123/$A$10,IF(F123=$D$11,E123/$A$11,IF(F123=$D$12,E123/$A$12))))</f>
        <v>0</v>
      </c>
      <c r="E123" s="121"/>
      <c r="F123" s="65">
        <f t="shared" ref="F123:F126" si="52">IF($G$3&gt;0,$G$3,0)</f>
        <v>0</v>
      </c>
      <c r="G123" s="127">
        <f t="shared" ref="G123:G126" si="53">D123*F123</f>
        <v>0</v>
      </c>
      <c r="H123" s="222" t="e">
        <f t="shared" ref="H123:H126" si="54">I123/D123</f>
        <v>#DIV/0!</v>
      </c>
      <c r="I123" s="217"/>
    </row>
    <row r="124" spans="1:9" x14ac:dyDescent="0.2">
      <c r="A124" s="26"/>
      <c r="B124" s="136"/>
      <c r="C124" s="49"/>
      <c r="D124" s="126" t="b">
        <f t="shared" si="51"/>
        <v>0</v>
      </c>
      <c r="E124" s="121"/>
      <c r="F124" s="65">
        <f t="shared" si="52"/>
        <v>0</v>
      </c>
      <c r="G124" s="127">
        <f t="shared" si="53"/>
        <v>0</v>
      </c>
      <c r="H124" s="222" t="e">
        <f t="shared" si="54"/>
        <v>#DIV/0!</v>
      </c>
      <c r="I124" s="217"/>
    </row>
    <row r="125" spans="1:9" x14ac:dyDescent="0.2">
      <c r="A125" s="26"/>
      <c r="B125" s="136"/>
      <c r="C125" s="49"/>
      <c r="D125" s="126" t="b">
        <f t="shared" si="51"/>
        <v>0</v>
      </c>
      <c r="E125" s="121"/>
      <c r="F125" s="65">
        <f t="shared" si="52"/>
        <v>0</v>
      </c>
      <c r="G125" s="127">
        <f t="shared" si="53"/>
        <v>0</v>
      </c>
      <c r="H125" s="222" t="e">
        <f t="shared" si="54"/>
        <v>#DIV/0!</v>
      </c>
      <c r="I125" s="217"/>
    </row>
    <row r="126" spans="1:9" x14ac:dyDescent="0.2">
      <c r="A126" s="26"/>
      <c r="B126" s="136"/>
      <c r="C126" s="49"/>
      <c r="D126" s="126" t="b">
        <f t="shared" si="51"/>
        <v>0</v>
      </c>
      <c r="E126" s="121"/>
      <c r="F126" s="65">
        <f t="shared" si="52"/>
        <v>0</v>
      </c>
      <c r="G126" s="127">
        <f t="shared" si="53"/>
        <v>0</v>
      </c>
      <c r="H126" s="222" t="e">
        <f t="shared" si="54"/>
        <v>#DIV/0!</v>
      </c>
      <c r="I126" s="217"/>
    </row>
    <row r="127" spans="1:9" x14ac:dyDescent="0.2">
      <c r="A127" s="26"/>
      <c r="B127" s="136"/>
      <c r="C127" s="49"/>
      <c r="D127" s="126" t="b">
        <f>IF(F127=$D$9,E127/$A$9,IF(F127=$D$10,E127/$A$10,IF(F127=$D$11,E127/$A$11,IF(F127=$D$12,E127/$A$12))))</f>
        <v>0</v>
      </c>
      <c r="E127" s="121"/>
      <c r="F127" s="65">
        <f>IF($G$3&gt;0,$G$3,0)</f>
        <v>0</v>
      </c>
      <c r="G127" s="127">
        <f>D127*F127</f>
        <v>0</v>
      </c>
      <c r="H127" s="222" t="e">
        <f t="shared" ref="H127" si="55">I127/D127</f>
        <v>#DIV/0!</v>
      </c>
      <c r="I127" s="217"/>
    </row>
    <row r="128" spans="1:9" x14ac:dyDescent="0.2">
      <c r="A128" s="26"/>
      <c r="B128" s="62" t="s">
        <v>32</v>
      </c>
      <c r="C128" s="27"/>
      <c r="D128" s="54">
        <f>SUM(D123:D127)</f>
        <v>0</v>
      </c>
      <c r="E128" s="54"/>
      <c r="F128" s="54"/>
      <c r="G128" s="120">
        <f>SUM(G123:G127)</f>
        <v>0</v>
      </c>
      <c r="H128" s="53"/>
      <c r="I128" s="210">
        <f>SUM(I123:I127)</f>
        <v>0</v>
      </c>
    </row>
    <row r="129" spans="1:10" ht="41.25" customHeight="1" x14ac:dyDescent="0.2">
      <c r="A129" s="211"/>
      <c r="B129" s="63"/>
      <c r="C129" s="28"/>
      <c r="D129" s="64"/>
      <c r="E129" s="64"/>
      <c r="F129" s="64"/>
      <c r="G129" s="66"/>
      <c r="H129" s="223" t="s">
        <v>119</v>
      </c>
      <c r="I129" s="212">
        <f>IFERROR(I128/D128,0)</f>
        <v>0</v>
      </c>
    </row>
    <row r="130" spans="1:10" x14ac:dyDescent="0.2">
      <c r="A130" s="209" t="s">
        <v>55</v>
      </c>
      <c r="B130" s="414"/>
      <c r="C130" s="48"/>
      <c r="D130" s="123" t="b">
        <f>IF(F130=$D$9,E130/$A$9,IF(F130=$D$10,E130/$A$10,IF(F130=$D$11,E130/$A$11,IF(F130=$D$12,E130/$A$12))))</f>
        <v>0</v>
      </c>
      <c r="E130" s="119"/>
      <c r="F130" s="34">
        <f>IF($G$3&gt;0,$G$3,0)</f>
        <v>0</v>
      </c>
      <c r="G130" s="124">
        <f>D130*F130</f>
        <v>0</v>
      </c>
      <c r="H130" s="221" t="e">
        <f>I130/D130</f>
        <v>#DIV/0!</v>
      </c>
      <c r="I130" s="216"/>
    </row>
    <row r="131" spans="1:10" x14ac:dyDescent="0.2">
      <c r="A131" s="26" t="s">
        <v>56</v>
      </c>
      <c r="B131" s="415"/>
      <c r="C131" s="50"/>
      <c r="D131" s="126" t="b">
        <f t="shared" ref="D131:D139" si="56">IF(F131=$D$9,E131/$A$9,IF(F131=$D$10,E131/$A$10,IF(F131=$D$11,E131/$A$11,IF(F131=$D$12,E131/$A$12))))</f>
        <v>0</v>
      </c>
      <c r="E131" s="121"/>
      <c r="F131" s="65">
        <f t="shared" ref="F131:F139" si="57">IF($G$3&gt;0,$G$3,0)</f>
        <v>0</v>
      </c>
      <c r="G131" s="127">
        <f t="shared" ref="G131:G139" si="58">D131*F131</f>
        <v>0</v>
      </c>
      <c r="H131" s="222" t="e">
        <f t="shared" ref="H131" si="59">I131/D131</f>
        <v>#DIV/0!</v>
      </c>
      <c r="I131" s="217"/>
    </row>
    <row r="132" spans="1:10" x14ac:dyDescent="0.2">
      <c r="A132" s="26"/>
      <c r="B132" s="136"/>
      <c r="C132" s="50"/>
      <c r="D132" s="126" t="b">
        <f t="shared" si="56"/>
        <v>0</v>
      </c>
      <c r="E132" s="121"/>
      <c r="F132" s="65">
        <f t="shared" si="57"/>
        <v>0</v>
      </c>
      <c r="G132" s="127">
        <f t="shared" si="58"/>
        <v>0</v>
      </c>
      <c r="H132" s="222" t="e">
        <f t="shared" ref="H132:H139" si="60">I132/D132</f>
        <v>#DIV/0!</v>
      </c>
      <c r="I132" s="217"/>
    </row>
    <row r="133" spans="1:10" x14ac:dyDescent="0.2">
      <c r="A133" s="26"/>
      <c r="B133" s="136"/>
      <c r="C133" s="50"/>
      <c r="D133" s="126" t="b">
        <f t="shared" si="56"/>
        <v>0</v>
      </c>
      <c r="E133" s="121"/>
      <c r="F133" s="65">
        <f>IF($G$3&gt;0,$G$3,0)</f>
        <v>0</v>
      </c>
      <c r="G133" s="127">
        <f t="shared" si="58"/>
        <v>0</v>
      </c>
      <c r="H133" s="222" t="e">
        <f t="shared" si="60"/>
        <v>#DIV/0!</v>
      </c>
      <c r="I133" s="217"/>
    </row>
    <row r="134" spans="1:10" x14ac:dyDescent="0.2">
      <c r="A134" s="26"/>
      <c r="B134" s="136"/>
      <c r="C134" s="50"/>
      <c r="D134" s="126" t="b">
        <f t="shared" si="56"/>
        <v>0</v>
      </c>
      <c r="E134" s="121"/>
      <c r="F134" s="65">
        <f t="shared" si="57"/>
        <v>0</v>
      </c>
      <c r="G134" s="127">
        <f t="shared" si="58"/>
        <v>0</v>
      </c>
      <c r="H134" s="222" t="e">
        <f t="shared" si="60"/>
        <v>#DIV/0!</v>
      </c>
      <c r="I134" s="217"/>
    </row>
    <row r="135" spans="1:10" x14ac:dyDescent="0.2">
      <c r="A135" s="26"/>
      <c r="B135" s="136"/>
      <c r="C135" s="50"/>
      <c r="D135" s="126" t="b">
        <f t="shared" si="56"/>
        <v>0</v>
      </c>
      <c r="E135" s="121"/>
      <c r="F135" s="65">
        <f t="shared" si="57"/>
        <v>0</v>
      </c>
      <c r="G135" s="127">
        <f t="shared" si="58"/>
        <v>0</v>
      </c>
      <c r="H135" s="222" t="e">
        <f t="shared" si="60"/>
        <v>#DIV/0!</v>
      </c>
      <c r="I135" s="217"/>
    </row>
    <row r="136" spans="1:10" x14ac:dyDescent="0.2">
      <c r="A136" s="26"/>
      <c r="B136" s="136"/>
      <c r="C136" s="50"/>
      <c r="D136" s="126" t="b">
        <f t="shared" si="56"/>
        <v>0</v>
      </c>
      <c r="E136" s="121"/>
      <c r="F136" s="65">
        <f t="shared" si="57"/>
        <v>0</v>
      </c>
      <c r="G136" s="127">
        <f t="shared" si="58"/>
        <v>0</v>
      </c>
      <c r="H136" s="222" t="e">
        <f t="shared" si="60"/>
        <v>#DIV/0!</v>
      </c>
      <c r="I136" s="217"/>
    </row>
    <row r="137" spans="1:10" x14ac:dyDescent="0.2">
      <c r="A137" s="26"/>
      <c r="B137" s="136"/>
      <c r="C137" s="50"/>
      <c r="D137" s="126" t="b">
        <f t="shared" si="56"/>
        <v>0</v>
      </c>
      <c r="E137" s="121"/>
      <c r="F137" s="65">
        <f t="shared" si="57"/>
        <v>0</v>
      </c>
      <c r="G137" s="127">
        <f t="shared" si="58"/>
        <v>0</v>
      </c>
      <c r="H137" s="222" t="e">
        <f t="shared" si="60"/>
        <v>#DIV/0!</v>
      </c>
      <c r="I137" s="217"/>
    </row>
    <row r="138" spans="1:10" x14ac:dyDescent="0.2">
      <c r="A138" s="26"/>
      <c r="B138" s="136"/>
      <c r="C138" s="50"/>
      <c r="D138" s="126" t="b">
        <f t="shared" si="56"/>
        <v>0</v>
      </c>
      <c r="E138" s="121"/>
      <c r="F138" s="65">
        <f t="shared" si="57"/>
        <v>0</v>
      </c>
      <c r="G138" s="127">
        <f t="shared" si="58"/>
        <v>0</v>
      </c>
      <c r="H138" s="222" t="e">
        <f t="shared" si="60"/>
        <v>#DIV/0!</v>
      </c>
      <c r="I138" s="217"/>
    </row>
    <row r="139" spans="1:10" x14ac:dyDescent="0.2">
      <c r="A139" s="26"/>
      <c r="B139" s="136"/>
      <c r="C139" s="50"/>
      <c r="D139" s="126" t="b">
        <f t="shared" si="56"/>
        <v>0</v>
      </c>
      <c r="E139" s="36"/>
      <c r="F139" s="65">
        <f t="shared" si="57"/>
        <v>0</v>
      </c>
      <c r="G139" s="127">
        <f t="shared" si="58"/>
        <v>0</v>
      </c>
      <c r="H139" s="222" t="e">
        <f t="shared" si="60"/>
        <v>#DIV/0!</v>
      </c>
      <c r="I139" s="217"/>
    </row>
    <row r="140" spans="1:10" x14ac:dyDescent="0.2">
      <c r="A140" s="26"/>
      <c r="B140" s="62" t="s">
        <v>32</v>
      </c>
      <c r="C140" s="27"/>
      <c r="D140" s="54">
        <f>SUM(D130:D139)</f>
        <v>0</v>
      </c>
      <c r="E140" s="54"/>
      <c r="F140" s="54"/>
      <c r="G140" s="120">
        <f>SUM(G130:G139)</f>
        <v>0</v>
      </c>
      <c r="H140" s="53"/>
      <c r="I140" s="210">
        <f>SUM(I130:I139)</f>
        <v>0</v>
      </c>
    </row>
    <row r="141" spans="1:10" ht="42" customHeight="1" x14ac:dyDescent="0.2">
      <c r="A141" s="211"/>
      <c r="B141" s="63"/>
      <c r="C141" s="28"/>
      <c r="D141" s="64"/>
      <c r="E141" s="64"/>
      <c r="F141" s="64"/>
      <c r="G141" s="66"/>
      <c r="H141" s="223" t="s">
        <v>119</v>
      </c>
      <c r="I141" s="212">
        <f>IFERROR(I140/D140,0)</f>
        <v>0</v>
      </c>
    </row>
    <row r="142" spans="1:10" s="55" customFormat="1" ht="16.5" thickBot="1" x14ac:dyDescent="0.3">
      <c r="A142" s="130" t="s">
        <v>122</v>
      </c>
      <c r="B142" s="137"/>
      <c r="C142" s="131"/>
      <c r="D142" s="38">
        <f>D21+D30+D42+D54+D66+D83+D95+D107+D114+D121+D128+D140</f>
        <v>0</v>
      </c>
      <c r="E142" s="131"/>
      <c r="F142" s="131"/>
      <c r="G142" s="142">
        <f>G21+G30+G42+G54+G66+G83+G95+G107+G114+G121+G128+G140</f>
        <v>0</v>
      </c>
      <c r="H142" s="224"/>
      <c r="I142" s="40">
        <f>I21+I30+I42+I54+I66+I83+I95+I107+I114+I121+I128+I140</f>
        <v>0</v>
      </c>
    </row>
    <row r="143" spans="1:10" ht="13.5" thickBot="1" x14ac:dyDescent="0.25"/>
    <row r="144" spans="1:10" ht="25.5" x14ac:dyDescent="0.2">
      <c r="A144" s="405" t="s">
        <v>115</v>
      </c>
      <c r="B144" s="199" t="s">
        <v>118</v>
      </c>
      <c r="C144" s="406"/>
      <c r="D144" s="199" t="s">
        <v>72</v>
      </c>
      <c r="E144" s="198" t="s">
        <v>144</v>
      </c>
      <c r="F144" s="199" t="s">
        <v>110</v>
      </c>
      <c r="G144" s="198" t="s">
        <v>114</v>
      </c>
      <c r="H144" s="225" t="s">
        <v>111</v>
      </c>
      <c r="I144" s="199" t="s">
        <v>112</v>
      </c>
      <c r="J144" s="200" t="s">
        <v>134</v>
      </c>
    </row>
    <row r="145" spans="1:10" x14ac:dyDescent="0.2">
      <c r="A145" s="407" t="s">
        <v>78</v>
      </c>
      <c r="B145" s="403">
        <f>D21</f>
        <v>0</v>
      </c>
      <c r="C145" s="402"/>
      <c r="D145" s="204">
        <f>'Personalaufstellung Therapeuten'!G$3</f>
        <v>0</v>
      </c>
      <c r="E145" s="189">
        <f>'Berechnung Zeitanteile FE '!E37</f>
        <v>0</v>
      </c>
      <c r="F145" s="190" t="e">
        <f>'Berechnung Zeitanteile FE '!F37</f>
        <v>#DIV/0!</v>
      </c>
      <c r="G145" s="190" t="e">
        <f>Diagnostik!E7+Diagnostik!E29+Diagnostik!E51</f>
        <v>#DIV/0!</v>
      </c>
      <c r="H145" s="359">
        <f>IFERROR(F145+G145,0)</f>
        <v>0</v>
      </c>
      <c r="I145" s="191">
        <f>B145</f>
        <v>0</v>
      </c>
      <c r="J145" s="192">
        <f>I145-H145</f>
        <v>0</v>
      </c>
    </row>
    <row r="146" spans="1:10" x14ac:dyDescent="0.2">
      <c r="A146" s="407" t="s">
        <v>79</v>
      </c>
      <c r="B146" s="403">
        <f>D30</f>
        <v>0</v>
      </c>
      <c r="C146" s="402"/>
      <c r="D146" s="204">
        <f>'Personalaufstellung Therapeuten'!G$3</f>
        <v>0</v>
      </c>
      <c r="E146" s="189">
        <f>'Berechnung Zeitanteile FE '!E38</f>
        <v>0</v>
      </c>
      <c r="F146" s="190" t="e">
        <f>'Berechnung Zeitanteile FE '!F38</f>
        <v>#DIV/0!</v>
      </c>
      <c r="G146" s="190" t="e">
        <f>Diagnostik!E8+Diagnostik!E30+Diagnostik!E52</f>
        <v>#DIV/0!</v>
      </c>
      <c r="H146" s="359">
        <f>IFERROR(F146+G146,0)</f>
        <v>0</v>
      </c>
      <c r="I146" s="191">
        <f>B146</f>
        <v>0</v>
      </c>
      <c r="J146" s="192">
        <f>I146-H146</f>
        <v>0</v>
      </c>
    </row>
    <row r="147" spans="1:10" x14ac:dyDescent="0.2">
      <c r="A147" s="193"/>
      <c r="B147" s="203"/>
      <c r="C147" s="401" t="s">
        <v>142</v>
      </c>
      <c r="D147" s="202"/>
      <c r="E147" s="202"/>
      <c r="F147" s="202"/>
      <c r="G147" s="202"/>
      <c r="H147" s="360"/>
      <c r="I147" s="194"/>
      <c r="J147" s="195"/>
    </row>
    <row r="148" spans="1:10" x14ac:dyDescent="0.2">
      <c r="A148" s="345" t="s">
        <v>116</v>
      </c>
      <c r="B148" s="116">
        <f>B149+B150+B151</f>
        <v>0</v>
      </c>
      <c r="C148" s="404" t="e">
        <f>B148/(B148+B154)</f>
        <v>#DIV/0!</v>
      </c>
      <c r="D148" s="204">
        <f>'Personalaufstellung Therapeuten'!G$3</f>
        <v>0</v>
      </c>
      <c r="E148" s="215">
        <f>'Berechnung Zeitanteile FE '!E34</f>
        <v>0</v>
      </c>
      <c r="F148" s="196" t="e">
        <f>'Berechnung Zeitanteile FE '!F34</f>
        <v>#DIV/0!</v>
      </c>
      <c r="G148" s="196" t="e">
        <f>Diagnostik!E10+Diagnostik!E32+Diagnostik!E54</f>
        <v>#DIV/0!</v>
      </c>
      <c r="H148" s="359">
        <f>IFERROR(F148+G148,0)</f>
        <v>0</v>
      </c>
      <c r="I148" s="116">
        <f>B148</f>
        <v>0</v>
      </c>
      <c r="J148" s="192">
        <f>I148-H148</f>
        <v>0</v>
      </c>
    </row>
    <row r="149" spans="1:10" x14ac:dyDescent="0.2">
      <c r="A149" s="193" t="s">
        <v>14</v>
      </c>
      <c r="B149" s="203">
        <f>D42</f>
        <v>0</v>
      </c>
      <c r="C149" s="203" t="e">
        <f>B149/B$148</f>
        <v>#DIV/0!</v>
      </c>
      <c r="D149" s="202"/>
      <c r="E149" s="202"/>
      <c r="F149" s="202"/>
      <c r="G149" s="202"/>
      <c r="H149" s="360"/>
      <c r="I149" s="194"/>
      <c r="J149" s="195"/>
    </row>
    <row r="150" spans="1:10" x14ac:dyDescent="0.2">
      <c r="A150" s="193" t="s">
        <v>13</v>
      </c>
      <c r="B150" s="203">
        <f>D66</f>
        <v>0</v>
      </c>
      <c r="C150" s="203" t="e">
        <f>B150/B$148</f>
        <v>#DIV/0!</v>
      </c>
      <c r="D150" s="202"/>
      <c r="E150" s="202"/>
      <c r="F150" s="202"/>
      <c r="G150" s="202"/>
      <c r="H150" s="360"/>
      <c r="I150" s="194"/>
      <c r="J150" s="195"/>
    </row>
    <row r="151" spans="1:10" x14ac:dyDescent="0.2">
      <c r="A151" s="193" t="s">
        <v>12</v>
      </c>
      <c r="B151" s="203">
        <f>D54</f>
        <v>0</v>
      </c>
      <c r="C151" s="203" t="e">
        <f>B151/B$148</f>
        <v>#DIV/0!</v>
      </c>
      <c r="D151" s="202"/>
      <c r="E151" s="202"/>
      <c r="F151" s="202"/>
      <c r="G151" s="202"/>
      <c r="H151" s="360"/>
      <c r="I151" s="194"/>
      <c r="J151" s="195"/>
    </row>
    <row r="152" spans="1:10" x14ac:dyDescent="0.2">
      <c r="A152" s="205"/>
      <c r="B152" s="202"/>
      <c r="C152" s="202"/>
      <c r="D152" s="202"/>
      <c r="E152" s="202"/>
      <c r="F152" s="202"/>
      <c r="G152" s="202"/>
      <c r="H152" s="360"/>
      <c r="I152" s="194"/>
      <c r="J152" s="195"/>
    </row>
    <row r="153" spans="1:10" x14ac:dyDescent="0.2">
      <c r="A153" s="206"/>
      <c r="B153" s="202"/>
      <c r="C153" s="401" t="s">
        <v>143</v>
      </c>
      <c r="D153" s="202"/>
      <c r="E153" s="202"/>
      <c r="F153" s="202"/>
      <c r="G153" s="202"/>
      <c r="H153" s="360"/>
      <c r="I153" s="194"/>
      <c r="J153" s="195"/>
    </row>
    <row r="154" spans="1:10" x14ac:dyDescent="0.2">
      <c r="A154" s="345" t="s">
        <v>117</v>
      </c>
      <c r="B154" s="116">
        <f>SUM(B155:B161)</f>
        <v>0</v>
      </c>
      <c r="C154" s="404" t="e">
        <f>B154/(B148+B154)</f>
        <v>#DIV/0!</v>
      </c>
      <c r="D154" s="204">
        <f>'Personalaufstellung Therapeuten'!G$3</f>
        <v>0</v>
      </c>
      <c r="E154" s="215">
        <f>'Berechnung Zeitanteile FE '!E32</f>
        <v>0</v>
      </c>
      <c r="F154" s="196" t="e">
        <f>'Berechnung Zeitanteile FE '!F32</f>
        <v>#DIV/0!</v>
      </c>
      <c r="G154" s="196" t="e">
        <f>Diagnostik!E9+Diagnostik!E31+Diagnostik!E53</f>
        <v>#DIV/0!</v>
      </c>
      <c r="H154" s="359">
        <f>IFERROR(F154+G154,0)</f>
        <v>0</v>
      </c>
      <c r="I154" s="116">
        <f>B154</f>
        <v>0</v>
      </c>
      <c r="J154" s="192">
        <f>I154-H154</f>
        <v>0</v>
      </c>
    </row>
    <row r="155" spans="1:10" x14ac:dyDescent="0.2">
      <c r="A155" s="193" t="s">
        <v>124</v>
      </c>
      <c r="B155" s="203">
        <f>D83</f>
        <v>0</v>
      </c>
      <c r="C155" s="203" t="e">
        <f t="shared" ref="C155:C161" si="61">B155/B$154</f>
        <v>#DIV/0!</v>
      </c>
      <c r="D155" s="202"/>
      <c r="E155" s="202"/>
      <c r="F155" s="202"/>
      <c r="G155" s="202"/>
      <c r="H155" s="360"/>
      <c r="I155" s="194"/>
      <c r="J155" s="195"/>
    </row>
    <row r="156" spans="1:10" x14ac:dyDescent="0.2">
      <c r="A156" s="193" t="s">
        <v>125</v>
      </c>
      <c r="B156" s="203">
        <f>D95</f>
        <v>0</v>
      </c>
      <c r="C156" s="203" t="e">
        <f t="shared" si="61"/>
        <v>#DIV/0!</v>
      </c>
      <c r="D156" s="202"/>
      <c r="E156" s="202"/>
      <c r="F156" s="202"/>
      <c r="G156" s="202"/>
      <c r="H156" s="360"/>
      <c r="I156" s="194"/>
      <c r="J156" s="195"/>
    </row>
    <row r="157" spans="1:10" x14ac:dyDescent="0.2">
      <c r="A157" s="193" t="s">
        <v>126</v>
      </c>
      <c r="B157" s="203">
        <f>D107</f>
        <v>0</v>
      </c>
      <c r="C157" s="203" t="e">
        <f t="shared" si="61"/>
        <v>#DIV/0!</v>
      </c>
      <c r="D157" s="202"/>
      <c r="E157" s="202"/>
      <c r="F157" s="202"/>
      <c r="G157" s="202"/>
      <c r="H157" s="360"/>
      <c r="I157" s="194"/>
      <c r="J157" s="195"/>
    </row>
    <row r="158" spans="1:10" x14ac:dyDescent="0.2">
      <c r="A158" s="193" t="s">
        <v>127</v>
      </c>
      <c r="B158" s="203">
        <f>D114</f>
        <v>0</v>
      </c>
      <c r="C158" s="203" t="e">
        <f t="shared" si="61"/>
        <v>#DIV/0!</v>
      </c>
      <c r="D158" s="202"/>
      <c r="E158" s="202"/>
      <c r="F158" s="202"/>
      <c r="G158" s="202"/>
      <c r="H158" s="360"/>
      <c r="I158" s="194"/>
      <c r="J158" s="195"/>
    </row>
    <row r="159" spans="1:10" x14ac:dyDescent="0.2">
      <c r="A159" s="193" t="s">
        <v>128</v>
      </c>
      <c r="B159" s="203">
        <f>D121</f>
        <v>0</v>
      </c>
      <c r="C159" s="203" t="e">
        <f t="shared" si="61"/>
        <v>#DIV/0!</v>
      </c>
      <c r="D159" s="202"/>
      <c r="E159" s="202"/>
      <c r="F159" s="202"/>
      <c r="G159" s="202"/>
      <c r="H159" s="360"/>
      <c r="I159" s="194"/>
      <c r="J159" s="195"/>
    </row>
    <row r="160" spans="1:10" x14ac:dyDescent="0.2">
      <c r="A160" s="193" t="s">
        <v>129</v>
      </c>
      <c r="B160" s="203">
        <f>D128</f>
        <v>0</v>
      </c>
      <c r="C160" s="203" t="e">
        <f t="shared" si="61"/>
        <v>#DIV/0!</v>
      </c>
      <c r="D160" s="202"/>
      <c r="E160" s="202"/>
      <c r="F160" s="202"/>
      <c r="G160" s="202"/>
      <c r="H160" s="360"/>
      <c r="I160" s="194"/>
      <c r="J160" s="195"/>
    </row>
    <row r="161" spans="1:10" ht="13.5" thickBot="1" x14ac:dyDescent="0.25">
      <c r="A161" s="207" t="s">
        <v>130</v>
      </c>
      <c r="B161" s="208">
        <f>D140</f>
        <v>0</v>
      </c>
      <c r="C161" s="208" t="e">
        <f t="shared" si="61"/>
        <v>#DIV/0!</v>
      </c>
      <c r="D161" s="408"/>
      <c r="E161" s="408"/>
      <c r="F161" s="408"/>
      <c r="G161" s="408"/>
      <c r="H161" s="409"/>
      <c r="I161" s="410"/>
      <c r="J161" s="411"/>
    </row>
  </sheetData>
  <sheetProtection password="F977" sheet="1" objects="1" scenarios="1" formatRows="0" insertRows="0"/>
  <mergeCells count="2">
    <mergeCell ref="B14:G14"/>
    <mergeCell ref="H14:I14"/>
  </mergeCells>
  <phoneticPr fontId="0" type="noConversion"/>
  <conditionalFormatting sqref="J145">
    <cfRule type="cellIs" dxfId="7" priority="8" operator="greaterThan">
      <formula>0.05</formula>
    </cfRule>
  </conditionalFormatting>
  <conditionalFormatting sqref="J146">
    <cfRule type="cellIs" dxfId="6" priority="3" operator="greaterThan">
      <formula>0.05</formula>
    </cfRule>
  </conditionalFormatting>
  <conditionalFormatting sqref="J148">
    <cfRule type="cellIs" dxfId="5" priority="2" operator="greaterThan">
      <formula>0.05</formula>
    </cfRule>
  </conditionalFormatting>
  <conditionalFormatting sqref="J154">
    <cfRule type="cellIs" dxfId="4" priority="1" operator="greaterThan">
      <formula>0.05</formula>
    </cfRule>
  </conditionalFormatting>
  <pageMargins left="0.19685039370078741" right="0.19685039370078741" top="0.39370078740157483" bottom="0.39370078740157483" header="0.19685039370078741" footer="0.11811023622047245"/>
  <pageSetup paperSize="9" scale="80" orientation="landscape" r:id="rId1"/>
  <headerFooter alignWithMargins="0">
    <oddHeader>&amp;L&amp;F&amp;C&amp;A&amp;R&amp;D</oddHeader>
  </headerFooter>
  <rowBreaks count="1" manualBreakCount="1">
    <brk id="12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1"/>
  <sheetViews>
    <sheetView zoomScale="80" zoomScaleNormal="80" workbookViewId="0">
      <selection activeCell="C9" sqref="C9"/>
    </sheetView>
  </sheetViews>
  <sheetFormatPr baseColWidth="10" defaultColWidth="11.42578125" defaultRowHeight="12.75" x14ac:dyDescent="0.2"/>
  <cols>
    <col min="1" max="1" width="34.140625" style="1" customWidth="1"/>
    <col min="2" max="2" width="11.42578125" style="1"/>
    <col min="3" max="3" width="29.85546875" style="1" customWidth="1"/>
    <col min="4" max="4" width="9.7109375" style="1" customWidth="1"/>
    <col min="5" max="5" width="22.7109375" style="1" customWidth="1"/>
    <col min="6" max="6" width="11.42578125" style="1"/>
    <col min="7" max="7" width="16" style="1" customWidth="1"/>
    <col min="8" max="8" width="9.42578125" style="1" bestFit="1" customWidth="1"/>
    <col min="9" max="9" width="19.42578125" style="1" bestFit="1" customWidth="1"/>
    <col min="10" max="16384" width="11.42578125" style="1"/>
  </cols>
  <sheetData>
    <row r="1" spans="1:9" ht="15.75" x14ac:dyDescent="0.25">
      <c r="A1" s="226" t="s">
        <v>39</v>
      </c>
      <c r="B1" s="227"/>
      <c r="C1" s="227"/>
      <c r="D1" s="227"/>
      <c r="E1" s="227"/>
      <c r="F1" s="227"/>
      <c r="G1" s="227"/>
      <c r="H1" s="227"/>
      <c r="I1" s="227"/>
    </row>
    <row r="2" spans="1:9" ht="9" customHeight="1" x14ac:dyDescent="0.25">
      <c r="A2" s="226"/>
      <c r="B2" s="227"/>
      <c r="C2" s="227"/>
      <c r="D2" s="227"/>
      <c r="E2" s="227"/>
      <c r="F2" s="227"/>
      <c r="G2" s="227"/>
      <c r="H2" s="227"/>
      <c r="I2" s="227"/>
    </row>
    <row r="3" spans="1:9" x14ac:dyDescent="0.2">
      <c r="A3" s="228" t="s">
        <v>43</v>
      </c>
      <c r="B3" s="227"/>
      <c r="C3" s="227"/>
      <c r="D3" s="227"/>
      <c r="E3" s="227"/>
      <c r="F3" s="227"/>
      <c r="G3" s="227"/>
      <c r="H3" s="227"/>
      <c r="I3" s="227"/>
    </row>
    <row r="4" spans="1:9" x14ac:dyDescent="0.2">
      <c r="A4" s="228"/>
      <c r="B4" s="227"/>
      <c r="C4" s="227"/>
      <c r="D4" s="227"/>
      <c r="E4" s="227"/>
      <c r="F4" s="227"/>
      <c r="G4" s="227"/>
      <c r="H4" s="227"/>
      <c r="I4" s="227"/>
    </row>
    <row r="5" spans="1:9" x14ac:dyDescent="0.2">
      <c r="A5" s="229" t="s">
        <v>40</v>
      </c>
      <c r="B5" s="230"/>
      <c r="C5" s="230"/>
      <c r="D5" s="230"/>
      <c r="E5" s="230"/>
      <c r="F5" s="230"/>
      <c r="G5" s="230"/>
      <c r="H5" s="230"/>
      <c r="I5" s="231"/>
    </row>
    <row r="6" spans="1:9" x14ac:dyDescent="0.2">
      <c r="A6" s="232"/>
      <c r="B6" s="233"/>
      <c r="C6" s="233"/>
      <c r="D6" s="233"/>
      <c r="E6" s="233"/>
      <c r="F6" s="233"/>
      <c r="G6" s="233"/>
      <c r="H6" s="233"/>
      <c r="I6" s="234"/>
    </row>
    <row r="7" spans="1:9" x14ac:dyDescent="0.2">
      <c r="A7" s="235" t="s">
        <v>41</v>
      </c>
      <c r="B7" s="233"/>
      <c r="C7" s="43"/>
      <c r="D7" s="233" t="s">
        <v>51</v>
      </c>
      <c r="E7" s="236" t="s">
        <v>49</v>
      </c>
      <c r="F7" s="233" t="s">
        <v>52</v>
      </c>
      <c r="G7" s="44"/>
      <c r="H7" s="233"/>
      <c r="I7" s="237">
        <f>IF(C7&gt;0,'Personalaufstellung Therapeuten'!I142*C7,G7*'Personalaufstellung Therapeuten'!D142)</f>
        <v>0</v>
      </c>
    </row>
    <row r="8" spans="1:9" s="23" customFormat="1" x14ac:dyDescent="0.2">
      <c r="A8" s="235"/>
      <c r="B8" s="233"/>
      <c r="C8" s="238"/>
      <c r="D8" s="239"/>
      <c r="E8" s="233"/>
      <c r="F8" s="233"/>
      <c r="G8" s="233"/>
      <c r="H8" s="233"/>
      <c r="I8" s="237"/>
    </row>
    <row r="9" spans="1:9" x14ac:dyDescent="0.2">
      <c r="A9" s="235" t="s">
        <v>42</v>
      </c>
      <c r="B9" s="233"/>
      <c r="C9" s="43"/>
      <c r="D9" s="233" t="s">
        <v>51</v>
      </c>
      <c r="E9" s="236" t="s">
        <v>49</v>
      </c>
      <c r="F9" s="233" t="s">
        <v>52</v>
      </c>
      <c r="G9" s="44"/>
      <c r="H9" s="233"/>
      <c r="I9" s="237">
        <f>IF(C9&gt;0,'Personalaufstellung Therapeuten'!I142*C9,G9*'Personalaufstellung Therapeuten'!D142)</f>
        <v>0</v>
      </c>
    </row>
    <row r="10" spans="1:9" s="23" customFormat="1" x14ac:dyDescent="0.2">
      <c r="A10" s="235"/>
      <c r="B10" s="233"/>
      <c r="C10" s="238"/>
      <c r="D10" s="239"/>
      <c r="E10" s="233"/>
      <c r="F10" s="233"/>
      <c r="G10" s="233"/>
      <c r="H10" s="233"/>
      <c r="I10" s="237"/>
    </row>
    <row r="11" spans="1:9" x14ac:dyDescent="0.2">
      <c r="A11" s="232"/>
      <c r="B11" s="233"/>
      <c r="C11" s="239" t="s">
        <v>48</v>
      </c>
      <c r="D11" s="233"/>
      <c r="E11" s="233"/>
      <c r="F11" s="233"/>
      <c r="G11" s="233"/>
      <c r="H11" s="233"/>
      <c r="I11" s="237">
        <f>I7+I9</f>
        <v>0</v>
      </c>
    </row>
    <row r="12" spans="1:9" s="23" customFormat="1" x14ac:dyDescent="0.2">
      <c r="A12" s="235"/>
      <c r="B12" s="233"/>
      <c r="C12" s="238"/>
      <c r="D12" s="239"/>
      <c r="E12" s="233"/>
      <c r="F12" s="233"/>
      <c r="G12" s="233"/>
      <c r="H12" s="233"/>
      <c r="I12" s="237"/>
    </row>
    <row r="13" spans="1:9" x14ac:dyDescent="0.2">
      <c r="A13" s="232"/>
      <c r="B13" s="233"/>
      <c r="C13" s="239" t="s">
        <v>50</v>
      </c>
      <c r="D13" s="233"/>
      <c r="E13" s="233"/>
      <c r="F13" s="233"/>
      <c r="G13" s="233"/>
      <c r="H13" s="238" t="e">
        <f>I11/'Personalaufstellung Therapeuten'!I142</f>
        <v>#DIV/0!</v>
      </c>
      <c r="I13" s="240"/>
    </row>
    <row r="14" spans="1:9" x14ac:dyDescent="0.2">
      <c r="A14" s="232"/>
      <c r="B14" s="233"/>
      <c r="C14" s="233"/>
      <c r="D14" s="233"/>
      <c r="E14" s="233"/>
      <c r="F14" s="233"/>
      <c r="G14" s="233"/>
      <c r="H14" s="233"/>
      <c r="I14" s="234"/>
    </row>
    <row r="15" spans="1:9" x14ac:dyDescent="0.2">
      <c r="A15" s="241"/>
      <c r="B15" s="242"/>
      <c r="C15" s="242"/>
      <c r="D15" s="242"/>
      <c r="E15" s="242"/>
      <c r="F15" s="242"/>
      <c r="G15" s="242"/>
      <c r="H15" s="242"/>
      <c r="I15" s="243"/>
    </row>
    <row r="16" spans="1:9" x14ac:dyDescent="0.2">
      <c r="A16" s="227"/>
      <c r="B16" s="227"/>
      <c r="C16" s="227"/>
      <c r="D16" s="227"/>
      <c r="E16" s="227"/>
      <c r="F16" s="227"/>
      <c r="G16" s="227"/>
      <c r="H16" s="227"/>
      <c r="I16" s="227"/>
    </row>
    <row r="17" spans="1:9" x14ac:dyDescent="0.2">
      <c r="A17" s="229" t="s">
        <v>44</v>
      </c>
      <c r="B17" s="230"/>
      <c r="C17" s="230"/>
      <c r="D17" s="230"/>
      <c r="E17" s="230"/>
      <c r="F17" s="230"/>
      <c r="G17" s="230"/>
      <c r="H17" s="230"/>
      <c r="I17" s="231"/>
    </row>
    <row r="18" spans="1:9" x14ac:dyDescent="0.2">
      <c r="A18" s="232"/>
      <c r="B18" s="233"/>
      <c r="C18" s="233"/>
      <c r="D18" s="233"/>
      <c r="E18" s="233"/>
      <c r="F18" s="233"/>
      <c r="G18" s="233"/>
      <c r="H18" s="233"/>
      <c r="I18" s="234"/>
    </row>
    <row r="19" spans="1:9" x14ac:dyDescent="0.2">
      <c r="A19" s="235" t="s">
        <v>7</v>
      </c>
      <c r="B19" s="233"/>
      <c r="C19" s="233"/>
      <c r="D19" s="233"/>
      <c r="E19" s="239" t="s">
        <v>4</v>
      </c>
      <c r="F19" s="233"/>
      <c r="G19" s="233"/>
      <c r="H19" s="233"/>
      <c r="I19" s="234"/>
    </row>
    <row r="20" spans="1:9" x14ac:dyDescent="0.2">
      <c r="A20" s="232"/>
      <c r="B20" s="233"/>
      <c r="C20" s="233"/>
      <c r="D20" s="233"/>
      <c r="E20" s="233"/>
      <c r="F20" s="233"/>
      <c r="G20" s="233"/>
      <c r="H20" s="233"/>
      <c r="I20" s="234"/>
    </row>
    <row r="21" spans="1:9" x14ac:dyDescent="0.2">
      <c r="A21" s="235" t="s">
        <v>45</v>
      </c>
      <c r="B21" s="239"/>
      <c r="C21" s="239" t="s">
        <v>46</v>
      </c>
      <c r="D21" s="233"/>
      <c r="E21" s="233"/>
      <c r="F21" s="233"/>
      <c r="G21" s="233"/>
      <c r="H21" s="233"/>
      <c r="I21" s="234"/>
    </row>
    <row r="22" spans="1:9" x14ac:dyDescent="0.2">
      <c r="A22" s="138" t="s">
        <v>173</v>
      </c>
      <c r="B22" s="31"/>
      <c r="C22" s="45"/>
      <c r="D22" s="233"/>
      <c r="E22" s="46" t="s">
        <v>123</v>
      </c>
      <c r="F22" s="244"/>
      <c r="G22" s="244"/>
      <c r="H22" s="244"/>
      <c r="I22" s="143"/>
    </row>
    <row r="23" spans="1:9" x14ac:dyDescent="0.2">
      <c r="A23" s="441"/>
      <c r="B23" s="442"/>
      <c r="C23" s="45"/>
      <c r="D23" s="233"/>
      <c r="E23" s="46" t="s">
        <v>174</v>
      </c>
      <c r="F23" s="244"/>
      <c r="G23" s="244"/>
      <c r="H23" s="244"/>
      <c r="I23" s="143"/>
    </row>
    <row r="24" spans="1:9" x14ac:dyDescent="0.2">
      <c r="A24" s="441"/>
      <c r="B24" s="442"/>
      <c r="C24" s="45"/>
      <c r="D24" s="233"/>
      <c r="E24" s="46"/>
      <c r="F24" s="244"/>
      <c r="G24" s="244"/>
      <c r="H24" s="244"/>
      <c r="I24" s="143"/>
    </row>
    <row r="25" spans="1:9" x14ac:dyDescent="0.2">
      <c r="A25" s="441"/>
      <c r="B25" s="442"/>
      <c r="C25" s="45"/>
      <c r="D25" s="233"/>
      <c r="E25" s="46"/>
      <c r="F25" s="244"/>
      <c r="G25" s="244"/>
      <c r="H25" s="244"/>
      <c r="I25" s="143"/>
    </row>
    <row r="26" spans="1:9" x14ac:dyDescent="0.2">
      <c r="A26" s="441"/>
      <c r="B26" s="442"/>
      <c r="C26" s="45"/>
      <c r="D26" s="233"/>
      <c r="E26" s="46"/>
      <c r="F26" s="244"/>
      <c r="G26" s="244"/>
      <c r="H26" s="244"/>
      <c r="I26" s="143"/>
    </row>
    <row r="27" spans="1:9" x14ac:dyDescent="0.2">
      <c r="A27" s="441"/>
      <c r="B27" s="442"/>
      <c r="C27" s="45"/>
      <c r="D27" s="233"/>
      <c r="E27" s="46"/>
      <c r="F27" s="244"/>
      <c r="G27" s="244"/>
      <c r="H27" s="244"/>
      <c r="I27" s="143"/>
    </row>
    <row r="28" spans="1:9" x14ac:dyDescent="0.2">
      <c r="A28" s="441"/>
      <c r="B28" s="442"/>
      <c r="C28" s="45"/>
      <c r="D28" s="233"/>
      <c r="E28" s="31"/>
      <c r="F28" s="244"/>
      <c r="G28" s="244"/>
      <c r="H28" s="244"/>
      <c r="I28" s="143"/>
    </row>
    <row r="29" spans="1:9" x14ac:dyDescent="0.2">
      <c r="A29" s="441"/>
      <c r="B29" s="442"/>
      <c r="C29" s="45"/>
      <c r="D29" s="233"/>
      <c r="E29" s="31"/>
      <c r="F29" s="244"/>
      <c r="G29" s="244"/>
      <c r="H29" s="244"/>
      <c r="I29" s="143"/>
    </row>
    <row r="30" spans="1:9" x14ac:dyDescent="0.2">
      <c r="A30" s="441"/>
      <c r="B30" s="442"/>
      <c r="C30" s="45"/>
      <c r="D30" s="233"/>
      <c r="E30" s="31"/>
      <c r="F30" s="244"/>
      <c r="G30" s="244"/>
      <c r="H30" s="244"/>
      <c r="I30" s="143"/>
    </row>
    <row r="31" spans="1:9" x14ac:dyDescent="0.2">
      <c r="A31" s="441"/>
      <c r="B31" s="442"/>
      <c r="C31" s="45"/>
      <c r="D31" s="233"/>
      <c r="E31" s="31"/>
      <c r="F31" s="244"/>
      <c r="G31" s="244"/>
      <c r="H31" s="244"/>
      <c r="I31" s="143"/>
    </row>
    <row r="32" spans="1:9" x14ac:dyDescent="0.2">
      <c r="A32" s="441"/>
      <c r="B32" s="442"/>
      <c r="C32" s="45"/>
      <c r="D32" s="233"/>
      <c r="E32" s="31"/>
      <c r="F32" s="244"/>
      <c r="G32" s="244"/>
      <c r="H32" s="244"/>
      <c r="I32" s="143"/>
    </row>
    <row r="33" spans="1:9" x14ac:dyDescent="0.2">
      <c r="A33" s="185"/>
      <c r="B33" s="186"/>
      <c r="C33" s="45"/>
      <c r="D33" s="233"/>
      <c r="E33" s="31"/>
      <c r="F33" s="244"/>
      <c r="G33" s="244"/>
      <c r="H33" s="244"/>
      <c r="I33" s="143"/>
    </row>
    <row r="34" spans="1:9" x14ac:dyDescent="0.2">
      <c r="A34" s="185"/>
      <c r="B34" s="186"/>
      <c r="C34" s="45"/>
      <c r="D34" s="233"/>
      <c r="E34" s="31"/>
      <c r="F34" s="244"/>
      <c r="G34" s="244"/>
      <c r="H34" s="244"/>
      <c r="I34" s="143"/>
    </row>
    <row r="35" spans="1:9" x14ac:dyDescent="0.2">
      <c r="A35" s="441"/>
      <c r="B35" s="442"/>
      <c r="C35" s="45"/>
      <c r="D35" s="233"/>
      <c r="E35" s="31"/>
      <c r="F35" s="244"/>
      <c r="G35" s="244"/>
      <c r="H35" s="244"/>
      <c r="I35" s="143"/>
    </row>
    <row r="36" spans="1:9" x14ac:dyDescent="0.2">
      <c r="A36" s="232"/>
      <c r="B36" s="233"/>
      <c r="C36" s="245"/>
      <c r="D36" s="233"/>
      <c r="E36" s="233"/>
      <c r="F36" s="233"/>
      <c r="G36" s="233"/>
      <c r="H36" s="233"/>
      <c r="I36" s="234"/>
    </row>
    <row r="37" spans="1:9" x14ac:dyDescent="0.2">
      <c r="A37" s="235" t="s">
        <v>47</v>
      </c>
      <c r="B37" s="233"/>
      <c r="C37" s="246">
        <f>SUM(C22:C35)</f>
        <v>0</v>
      </c>
      <c r="D37" s="233"/>
      <c r="E37" s="239" t="s">
        <v>47</v>
      </c>
      <c r="F37" s="233"/>
      <c r="G37" s="233"/>
      <c r="H37" s="233"/>
      <c r="I37" s="237">
        <f>SUM(I22:I35)</f>
        <v>0</v>
      </c>
    </row>
    <row r="38" spans="1:9" x14ac:dyDescent="0.2">
      <c r="A38" s="232"/>
      <c r="B38" s="233"/>
      <c r="C38" s="233"/>
      <c r="D38" s="233"/>
      <c r="E38" s="233"/>
      <c r="F38" s="233"/>
      <c r="G38" s="233"/>
      <c r="H38" s="233"/>
      <c r="I38" s="234"/>
    </row>
    <row r="39" spans="1:9" x14ac:dyDescent="0.2">
      <c r="A39" s="232"/>
      <c r="B39" s="233"/>
      <c r="C39" s="239" t="s">
        <v>48</v>
      </c>
      <c r="D39" s="233"/>
      <c r="E39" s="233"/>
      <c r="F39" s="233"/>
      <c r="G39" s="233"/>
      <c r="H39" s="233"/>
      <c r="I39" s="237">
        <f>I37+C37</f>
        <v>0</v>
      </c>
    </row>
    <row r="40" spans="1:9" x14ac:dyDescent="0.2">
      <c r="A40" s="232"/>
      <c r="B40" s="233"/>
      <c r="C40" s="233"/>
      <c r="D40" s="233"/>
      <c r="E40" s="233"/>
      <c r="F40" s="233"/>
      <c r="G40" s="233"/>
      <c r="H40" s="233"/>
      <c r="I40" s="234"/>
    </row>
    <row r="41" spans="1:9" x14ac:dyDescent="0.2">
      <c r="A41" s="241"/>
      <c r="B41" s="242"/>
      <c r="C41" s="247" t="s">
        <v>50</v>
      </c>
      <c r="D41" s="242"/>
      <c r="E41" s="242"/>
      <c r="F41" s="242"/>
      <c r="G41" s="242"/>
      <c r="H41" s="248" t="e">
        <f>I39/'Personalaufstellung Therapeuten'!I142</f>
        <v>#DIV/0!</v>
      </c>
      <c r="I41" s="249"/>
    </row>
  </sheetData>
  <sheetProtection password="F977" sheet="1" objects="1" scenarios="1" insertRows="0"/>
  <mergeCells count="11">
    <mergeCell ref="A23:B23"/>
    <mergeCell ref="A24:B24"/>
    <mergeCell ref="A25:B25"/>
    <mergeCell ref="A26:B26"/>
    <mergeCell ref="A30:B30"/>
    <mergeCell ref="A31:B31"/>
    <mergeCell ref="A32:B32"/>
    <mergeCell ref="A35:B35"/>
    <mergeCell ref="A27:B27"/>
    <mergeCell ref="A28:B28"/>
    <mergeCell ref="A29:B29"/>
  </mergeCells>
  <phoneticPr fontId="0" type="noConversion"/>
  <conditionalFormatting sqref="I41 I13">
    <cfRule type="cellIs" dxfId="3" priority="1" stopIfTrue="1" operator="greaterThan">
      <formula>0.3</formula>
    </cfRule>
  </conditionalFormatting>
  <pageMargins left="0.39370078740157483" right="0.19685039370078741" top="0.39370078740157483" bottom="0.39370078740157483" header="0.19685039370078741" footer="0.11811023622047245"/>
  <pageSetup paperSize="9" scale="85" orientation="landscape" r:id="rId1"/>
  <headerFooter alignWithMargins="0">
    <oddHeader>&amp;L&amp;F&amp;C&amp;A&amp;R&amp;D</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zoomScale="110" zoomScaleNormal="110" workbookViewId="0"/>
  </sheetViews>
  <sheetFormatPr baseColWidth="10" defaultColWidth="11.42578125" defaultRowHeight="12.75" x14ac:dyDescent="0.2"/>
  <cols>
    <col min="1" max="1" width="14.5703125" style="1" bestFit="1" customWidth="1"/>
    <col min="2" max="2" width="11.42578125" style="1"/>
    <col min="3" max="3" width="11.5703125" style="1" bestFit="1" customWidth="1"/>
    <col min="4" max="4" width="11.5703125" style="2" customWidth="1"/>
    <col min="5" max="5" width="13.5703125" style="2" bestFit="1" customWidth="1"/>
    <col min="6" max="6" width="11.42578125" style="2"/>
    <col min="7" max="7" width="13.140625" style="1" customWidth="1"/>
    <col min="8" max="8" width="12.7109375" style="1" customWidth="1"/>
    <col min="9" max="9" width="13.5703125" style="1" bestFit="1" customWidth="1"/>
    <col min="10" max="10" width="13.85546875" style="1" bestFit="1" customWidth="1"/>
    <col min="11" max="11" width="6.5703125" style="1" bestFit="1" customWidth="1"/>
    <col min="12" max="12" width="11.42578125" style="1"/>
    <col min="13" max="13" width="12.140625" style="1" customWidth="1"/>
    <col min="14" max="14" width="12.42578125" style="1" bestFit="1" customWidth="1"/>
    <col min="15" max="16384" width="11.42578125" style="1"/>
  </cols>
  <sheetData>
    <row r="1" spans="1:9" ht="15.75" x14ac:dyDescent="0.25">
      <c r="A1" s="3" t="s">
        <v>0</v>
      </c>
      <c r="B1" s="4"/>
      <c r="C1" s="4"/>
      <c r="D1" s="5" t="s">
        <v>1</v>
      </c>
      <c r="E1" s="6" t="s">
        <v>2</v>
      </c>
      <c r="F1" s="5"/>
      <c r="G1" s="7"/>
    </row>
    <row r="2" spans="1:9" x14ac:dyDescent="0.2">
      <c r="A2" s="8" t="s">
        <v>3</v>
      </c>
      <c r="B2" s="9"/>
      <c r="C2" s="10"/>
      <c r="D2" s="16">
        <f>'Personalaufstellung Therapeuten'!I21</f>
        <v>0</v>
      </c>
      <c r="E2" s="11" t="s">
        <v>4</v>
      </c>
      <c r="F2" s="12"/>
      <c r="G2" s="18">
        <f>IF(Verwaltungskosten!I9&gt;0,Verwaltungskosten!I9,Verwaltungskosten!I37)</f>
        <v>0</v>
      </c>
    </row>
    <row r="3" spans="1:9" x14ac:dyDescent="0.2">
      <c r="A3" s="8" t="s">
        <v>5</v>
      </c>
      <c r="B3" s="9"/>
      <c r="C3" s="9"/>
      <c r="D3" s="16">
        <f>'Personalaufstellung Therapeuten'!I30</f>
        <v>0</v>
      </c>
      <c r="E3" s="11"/>
      <c r="F3" s="12"/>
      <c r="G3" s="13"/>
    </row>
    <row r="4" spans="1:9" ht="13.5" thickBot="1" x14ac:dyDescent="0.25">
      <c r="A4" s="14"/>
      <c r="B4" s="9"/>
      <c r="C4" s="9"/>
      <c r="D4" s="15">
        <f>SUM(D2:D3)</f>
        <v>0</v>
      </c>
      <c r="E4" s="11" t="s">
        <v>7</v>
      </c>
      <c r="F4" s="12"/>
      <c r="G4" s="18">
        <f>IF(Verwaltungskosten!I7&gt;0,Verwaltungskosten!I7,Verwaltungskosten!C37)</f>
        <v>0</v>
      </c>
    </row>
    <row r="5" spans="1:9" ht="13.5" thickTop="1" x14ac:dyDescent="0.2">
      <c r="A5" s="8" t="s">
        <v>18</v>
      </c>
      <c r="B5" s="9"/>
      <c r="C5" s="9"/>
      <c r="D5" s="16"/>
      <c r="E5" s="11"/>
      <c r="F5" s="12"/>
      <c r="G5" s="13"/>
    </row>
    <row r="6" spans="1:9" x14ac:dyDescent="0.2">
      <c r="A6" s="8" t="s">
        <v>6</v>
      </c>
      <c r="B6" s="9"/>
      <c r="C6" s="17"/>
      <c r="D6" s="16">
        <f>'Personalaufstellung Therapeuten'!I42</f>
        <v>0</v>
      </c>
      <c r="E6" s="11"/>
      <c r="F6" s="12"/>
      <c r="G6" s="13"/>
    </row>
    <row r="7" spans="1:9" x14ac:dyDescent="0.2">
      <c r="A7" s="8" t="s">
        <v>8</v>
      </c>
      <c r="B7" s="9"/>
      <c r="C7" s="9"/>
      <c r="D7" s="16">
        <f>'Personalaufstellung Therapeuten'!I54</f>
        <v>0</v>
      </c>
      <c r="E7" s="11" t="s">
        <v>9</v>
      </c>
      <c r="F7" s="12"/>
      <c r="G7" s="18">
        <f>G2+G4</f>
        <v>0</v>
      </c>
      <c r="H7" s="32"/>
    </row>
    <row r="8" spans="1:9" x14ac:dyDescent="0.2">
      <c r="A8" s="8" t="s">
        <v>21</v>
      </c>
      <c r="B8" s="9"/>
      <c r="C8" s="9"/>
      <c r="D8" s="16">
        <f>'Personalaufstellung Therapeuten'!I66</f>
        <v>0</v>
      </c>
      <c r="E8" s="11"/>
      <c r="F8" s="12"/>
      <c r="G8" s="13"/>
    </row>
    <row r="9" spans="1:9" ht="13.5" thickBot="1" x14ac:dyDescent="0.25">
      <c r="A9" s="8"/>
      <c r="B9" s="9"/>
      <c r="C9" s="9"/>
      <c r="D9" s="15">
        <f>SUM(D6:D8)</f>
        <v>0</v>
      </c>
      <c r="E9" s="11" t="s">
        <v>10</v>
      </c>
      <c r="F9" s="12"/>
      <c r="G9" s="251" t="e">
        <f>G7/D20</f>
        <v>#DIV/0!</v>
      </c>
    </row>
    <row r="10" spans="1:9" ht="13.5" thickTop="1" x14ac:dyDescent="0.2">
      <c r="A10" s="8" t="s">
        <v>19</v>
      </c>
      <c r="B10" s="9"/>
      <c r="C10" s="9"/>
      <c r="D10" s="16"/>
      <c r="E10" s="11" t="s">
        <v>22</v>
      </c>
      <c r="F10" s="12"/>
      <c r="G10" s="19"/>
    </row>
    <row r="11" spans="1:9" x14ac:dyDescent="0.2">
      <c r="A11" s="41" t="s">
        <v>61</v>
      </c>
      <c r="B11" s="9"/>
      <c r="C11" s="9"/>
      <c r="D11" s="16">
        <f>'Personalaufstellung Therapeuten'!I83</f>
        <v>0</v>
      </c>
      <c r="E11" s="12"/>
      <c r="F11" s="12"/>
      <c r="G11" s="19"/>
    </row>
    <row r="12" spans="1:9" ht="13.5" thickBot="1" x14ac:dyDescent="0.25">
      <c r="A12" s="8" t="s">
        <v>33</v>
      </c>
      <c r="B12" s="9"/>
      <c r="C12" s="20"/>
      <c r="D12" s="16">
        <f>'Personalaufstellung Therapeuten'!I95</f>
        <v>0</v>
      </c>
      <c r="E12" s="12"/>
      <c r="F12" s="12"/>
      <c r="G12" s="19"/>
    </row>
    <row r="13" spans="1:9" ht="13.5" thickBot="1" x14ac:dyDescent="0.25">
      <c r="A13" s="8" t="s">
        <v>65</v>
      </c>
      <c r="B13" s="9"/>
      <c r="C13" s="21"/>
      <c r="D13" s="16">
        <f>'Personalaufstellung Therapeuten'!I107</f>
        <v>0</v>
      </c>
      <c r="E13" s="250" t="s">
        <v>146</v>
      </c>
      <c r="F13" s="12"/>
      <c r="G13" s="42">
        <f>D20+G7</f>
        <v>0</v>
      </c>
      <c r="I13" s="71"/>
    </row>
    <row r="14" spans="1:9" x14ac:dyDescent="0.2">
      <c r="A14" s="8" t="s">
        <v>57</v>
      </c>
      <c r="B14" s="9"/>
      <c r="C14" s="9"/>
      <c r="D14" s="16">
        <f>'Personalaufstellung Therapeuten'!I114</f>
        <v>0</v>
      </c>
      <c r="E14" s="12"/>
      <c r="F14" s="12"/>
      <c r="G14" s="19"/>
    </row>
    <row r="15" spans="1:9" x14ac:dyDescent="0.2">
      <c r="A15" s="8" t="s">
        <v>62</v>
      </c>
      <c r="B15" s="9"/>
      <c r="C15" s="9"/>
      <c r="D15" s="16">
        <f>'Personalaufstellung Therapeuten'!I121</f>
        <v>0</v>
      </c>
      <c r="E15" s="12"/>
      <c r="F15" s="12"/>
      <c r="G15" s="19"/>
    </row>
    <row r="16" spans="1:9" x14ac:dyDescent="0.2">
      <c r="A16" s="8" t="s">
        <v>63</v>
      </c>
      <c r="B16" s="9"/>
      <c r="C16" s="9"/>
      <c r="D16" s="16">
        <f>'Personalaufstellung Therapeuten'!I128</f>
        <v>0</v>
      </c>
      <c r="E16" s="12"/>
      <c r="F16" s="12"/>
      <c r="G16" s="19"/>
    </row>
    <row r="17" spans="1:8" x14ac:dyDescent="0.2">
      <c r="A17" s="8" t="s">
        <v>64</v>
      </c>
      <c r="B17" s="9"/>
      <c r="C17" s="9"/>
      <c r="D17" s="16">
        <f>'Personalaufstellung Therapeuten'!I140</f>
        <v>0</v>
      </c>
      <c r="E17" s="12"/>
      <c r="F17" s="149"/>
      <c r="G17" s="19"/>
    </row>
    <row r="18" spans="1:8" ht="13.5" thickBot="1" x14ac:dyDescent="0.25">
      <c r="A18" s="14"/>
      <c r="B18" s="9"/>
      <c r="C18" s="9"/>
      <c r="D18" s="15">
        <f>SUM(D11:D17)</f>
        <v>0</v>
      </c>
      <c r="E18" s="12"/>
      <c r="F18" s="12"/>
      <c r="G18" s="19"/>
    </row>
    <row r="19" spans="1:8" ht="14.25" thickTop="1" thickBot="1" x14ac:dyDescent="0.25">
      <c r="A19" s="14"/>
      <c r="B19" s="9"/>
      <c r="C19" s="9"/>
      <c r="D19" s="16"/>
      <c r="E19" s="12"/>
      <c r="F19" s="12"/>
      <c r="G19" s="19"/>
    </row>
    <row r="20" spans="1:8" ht="13.5" thickBot="1" x14ac:dyDescent="0.25">
      <c r="A20" s="8" t="s">
        <v>20</v>
      </c>
      <c r="B20" s="9"/>
      <c r="C20" s="9"/>
      <c r="D20" s="144">
        <f>D4+D9+D18</f>
        <v>0</v>
      </c>
      <c r="E20" s="12"/>
      <c r="F20" s="12"/>
      <c r="G20" s="19"/>
    </row>
    <row r="21" spans="1:8" ht="13.5" thickBot="1" x14ac:dyDescent="0.25">
      <c r="A21" s="145"/>
      <c r="B21" s="146"/>
      <c r="C21" s="146"/>
      <c r="D21" s="147"/>
      <c r="E21" s="147"/>
      <c r="F21" s="147"/>
      <c r="G21" s="148"/>
    </row>
    <row r="22" spans="1:8" ht="39" customHeight="1" x14ac:dyDescent="0.2"/>
    <row r="23" spans="1:8" x14ac:dyDescent="0.2">
      <c r="D23" s="71"/>
      <c r="E23" s="1"/>
      <c r="F23" s="1"/>
      <c r="H23" s="22"/>
    </row>
    <row r="24" spans="1:8" x14ac:dyDescent="0.2">
      <c r="D24" s="1"/>
      <c r="E24" s="1"/>
      <c r="F24" s="1"/>
      <c r="H24" s="22"/>
    </row>
    <row r="25" spans="1:8" x14ac:dyDescent="0.2">
      <c r="D25" s="1"/>
      <c r="E25" s="1"/>
      <c r="F25" s="1"/>
      <c r="H25" s="22"/>
    </row>
    <row r="26" spans="1:8" x14ac:dyDescent="0.2">
      <c r="D26" s="1"/>
      <c r="E26" s="1"/>
      <c r="F26" s="1"/>
      <c r="H26" s="22"/>
    </row>
    <row r="27" spans="1:8" x14ac:dyDescent="0.2">
      <c r="D27" s="1"/>
      <c r="E27" s="1"/>
      <c r="F27" s="1"/>
      <c r="H27" s="22"/>
    </row>
    <row r="28" spans="1:8" x14ac:dyDescent="0.2">
      <c r="D28" s="1"/>
      <c r="E28" s="1"/>
      <c r="F28" s="1"/>
      <c r="H28" s="22"/>
    </row>
    <row r="29" spans="1:8" x14ac:dyDescent="0.2">
      <c r="D29" s="1"/>
      <c r="E29" s="1"/>
      <c r="F29" s="1"/>
      <c r="H29" s="22"/>
    </row>
    <row r="30" spans="1:8" x14ac:dyDescent="0.2">
      <c r="D30" s="1"/>
      <c r="E30" s="1"/>
      <c r="F30" s="1"/>
      <c r="H30" s="22"/>
    </row>
    <row r="31" spans="1:8" x14ac:dyDescent="0.2">
      <c r="D31" s="1"/>
      <c r="E31" s="1"/>
      <c r="F31" s="1"/>
      <c r="H31" s="22"/>
    </row>
    <row r="32" spans="1:8" x14ac:dyDescent="0.2">
      <c r="D32" s="1"/>
      <c r="E32" s="1"/>
      <c r="F32" s="1"/>
      <c r="H32" s="22"/>
    </row>
    <row r="33" spans="4:15" x14ac:dyDescent="0.2">
      <c r="D33" s="1"/>
      <c r="E33" s="1"/>
      <c r="F33" s="1"/>
      <c r="H33" s="22"/>
    </row>
    <row r="34" spans="4:15" x14ac:dyDescent="0.2">
      <c r="D34" s="1"/>
      <c r="E34" s="1"/>
      <c r="F34" s="1"/>
      <c r="H34" s="22"/>
    </row>
    <row r="35" spans="4:15" s="23" customFormat="1" x14ac:dyDescent="0.2">
      <c r="G35" s="1"/>
      <c r="H35" s="22"/>
      <c r="I35" s="1"/>
      <c r="J35" s="1"/>
      <c r="K35" s="1"/>
      <c r="L35" s="1"/>
      <c r="M35" s="1"/>
      <c r="N35" s="1"/>
      <c r="O35" s="1"/>
    </row>
    <row r="49" spans="4:6" x14ac:dyDescent="0.2">
      <c r="D49" s="1"/>
      <c r="E49" s="1"/>
      <c r="F49" s="1"/>
    </row>
    <row r="50" spans="4:6" x14ac:dyDescent="0.2">
      <c r="D50" s="1"/>
      <c r="E50" s="1"/>
      <c r="F50" s="1"/>
    </row>
    <row r="51" spans="4:6" x14ac:dyDescent="0.2">
      <c r="D51" s="1"/>
      <c r="E51" s="1"/>
      <c r="F51" s="1"/>
    </row>
    <row r="52" spans="4:6" x14ac:dyDescent="0.2">
      <c r="D52" s="1"/>
      <c r="E52" s="1"/>
      <c r="F52" s="1"/>
    </row>
    <row r="53" spans="4:6" x14ac:dyDescent="0.2">
      <c r="D53" s="1"/>
      <c r="E53" s="1"/>
      <c r="F53" s="1"/>
    </row>
    <row r="54" spans="4:6" x14ac:dyDescent="0.2">
      <c r="D54" s="1"/>
      <c r="E54" s="1"/>
      <c r="F54" s="1"/>
    </row>
    <row r="55" spans="4:6" x14ac:dyDescent="0.2">
      <c r="D55" s="1"/>
      <c r="E55" s="1"/>
      <c r="F55" s="1"/>
    </row>
    <row r="56" spans="4:6" x14ac:dyDescent="0.2">
      <c r="D56" s="1"/>
      <c r="E56" s="1"/>
      <c r="F56" s="1"/>
    </row>
    <row r="57" spans="4:6" x14ac:dyDescent="0.2">
      <c r="D57" s="1"/>
      <c r="E57" s="1"/>
      <c r="F57" s="1"/>
    </row>
    <row r="58" spans="4:6" x14ac:dyDescent="0.2">
      <c r="D58" s="1"/>
      <c r="E58" s="1"/>
      <c r="F58" s="1"/>
    </row>
    <row r="59" spans="4:6" x14ac:dyDescent="0.2">
      <c r="D59" s="1"/>
      <c r="E59" s="1"/>
      <c r="F59" s="1"/>
    </row>
    <row r="60" spans="4:6" ht="39.75" customHeight="1" x14ac:dyDescent="0.2">
      <c r="D60" s="1"/>
      <c r="E60" s="1"/>
      <c r="F60" s="1"/>
    </row>
    <row r="61" spans="4:6" x14ac:dyDescent="0.2">
      <c r="D61" s="1"/>
      <c r="E61" s="1"/>
      <c r="F61" s="1"/>
    </row>
    <row r="62" spans="4:6" x14ac:dyDescent="0.2">
      <c r="D62" s="1"/>
      <c r="E62" s="1"/>
      <c r="F62" s="1"/>
    </row>
    <row r="63" spans="4:6" x14ac:dyDescent="0.2">
      <c r="D63" s="1"/>
      <c r="E63" s="1"/>
      <c r="F63" s="1"/>
    </row>
    <row r="64" spans="4:6" x14ac:dyDescent="0.2">
      <c r="D64" s="1"/>
      <c r="E64" s="1"/>
      <c r="F64" s="1"/>
    </row>
    <row r="65" spans="4:6" x14ac:dyDescent="0.2">
      <c r="D65" s="1"/>
      <c r="E65" s="1"/>
      <c r="F65" s="1"/>
    </row>
    <row r="66" spans="4:6" x14ac:dyDescent="0.2">
      <c r="D66" s="1"/>
      <c r="E66" s="1"/>
      <c r="F66" s="1"/>
    </row>
    <row r="67" spans="4:6" x14ac:dyDescent="0.2">
      <c r="D67" s="1"/>
      <c r="E67" s="1"/>
      <c r="F67" s="1"/>
    </row>
    <row r="68" spans="4:6" x14ac:dyDescent="0.2">
      <c r="D68" s="1"/>
      <c r="E68" s="1"/>
      <c r="F68" s="1"/>
    </row>
    <row r="69" spans="4:6" x14ac:dyDescent="0.2">
      <c r="D69" s="1"/>
      <c r="E69" s="1"/>
      <c r="F69" s="1"/>
    </row>
    <row r="70" spans="4:6" x14ac:dyDescent="0.2">
      <c r="D70" s="1"/>
      <c r="E70" s="1"/>
      <c r="F70" s="1"/>
    </row>
    <row r="71" spans="4:6" ht="39" customHeight="1" x14ac:dyDescent="0.2">
      <c r="D71" s="1"/>
      <c r="E71" s="1"/>
      <c r="F71" s="1"/>
    </row>
    <row r="72" spans="4:6" x14ac:dyDescent="0.2">
      <c r="D72" s="1"/>
      <c r="E72" s="1"/>
      <c r="F72" s="1"/>
    </row>
    <row r="73" spans="4:6" x14ac:dyDescent="0.2">
      <c r="D73" s="1"/>
      <c r="E73" s="1"/>
      <c r="F73" s="1"/>
    </row>
    <row r="74" spans="4:6" x14ac:dyDescent="0.2">
      <c r="D74" s="1"/>
      <c r="E74" s="1"/>
      <c r="F74" s="1"/>
    </row>
    <row r="75" spans="4:6" x14ac:dyDescent="0.2">
      <c r="D75" s="1"/>
      <c r="E75" s="1"/>
      <c r="F75" s="1"/>
    </row>
    <row r="76" spans="4:6" x14ac:dyDescent="0.2">
      <c r="D76" s="1"/>
      <c r="E76" s="1"/>
      <c r="F76" s="1"/>
    </row>
    <row r="77" spans="4:6" x14ac:dyDescent="0.2">
      <c r="D77" s="1"/>
      <c r="E77" s="1"/>
      <c r="F77" s="1"/>
    </row>
    <row r="78" spans="4:6" x14ac:dyDescent="0.2">
      <c r="D78" s="1"/>
      <c r="E78" s="1"/>
      <c r="F78" s="1"/>
    </row>
    <row r="79" spans="4:6" x14ac:dyDescent="0.2">
      <c r="D79" s="1"/>
      <c r="E79" s="1"/>
      <c r="F79" s="1"/>
    </row>
    <row r="80" spans="4:6" x14ac:dyDescent="0.2">
      <c r="D80" s="1"/>
      <c r="E80" s="1"/>
      <c r="F80" s="1"/>
    </row>
    <row r="81" spans="4:6" x14ac:dyDescent="0.2">
      <c r="D81" s="1"/>
      <c r="E81" s="1"/>
      <c r="F81" s="1"/>
    </row>
    <row r="82" spans="4:6" ht="36.75" customHeight="1" x14ac:dyDescent="0.2">
      <c r="D82" s="1"/>
      <c r="E82" s="1"/>
      <c r="F82" s="1"/>
    </row>
    <row r="83" spans="4:6" x14ac:dyDescent="0.2">
      <c r="D83" s="1"/>
      <c r="E83" s="1"/>
      <c r="F83" s="1"/>
    </row>
    <row r="84" spans="4:6" x14ac:dyDescent="0.2">
      <c r="D84" s="1"/>
      <c r="E84" s="1"/>
      <c r="F84" s="1"/>
    </row>
    <row r="85" spans="4:6" x14ac:dyDescent="0.2">
      <c r="D85" s="1"/>
      <c r="E85" s="1"/>
      <c r="F85" s="1"/>
    </row>
    <row r="86" spans="4:6" x14ac:dyDescent="0.2">
      <c r="D86" s="1"/>
      <c r="E86" s="1"/>
      <c r="F86" s="1"/>
    </row>
    <row r="87" spans="4:6" x14ac:dyDescent="0.2">
      <c r="D87" s="1"/>
      <c r="E87" s="1"/>
      <c r="F87" s="1"/>
    </row>
    <row r="88" spans="4:6" x14ac:dyDescent="0.2">
      <c r="D88" s="1"/>
      <c r="E88" s="1"/>
      <c r="F88" s="1"/>
    </row>
    <row r="89" spans="4:6" x14ac:dyDescent="0.2">
      <c r="D89" s="1"/>
      <c r="E89" s="1"/>
      <c r="F89" s="1"/>
    </row>
    <row r="90" spans="4:6" x14ac:dyDescent="0.2">
      <c r="D90" s="1"/>
      <c r="E90" s="1"/>
      <c r="F90" s="1"/>
    </row>
    <row r="91" spans="4:6" x14ac:dyDescent="0.2">
      <c r="D91" s="1"/>
      <c r="E91" s="1"/>
      <c r="F91" s="1"/>
    </row>
    <row r="92" spans="4:6" x14ac:dyDescent="0.2">
      <c r="D92" s="1"/>
      <c r="E92" s="1"/>
      <c r="F92" s="1"/>
    </row>
    <row r="93" spans="4:6" x14ac:dyDescent="0.2">
      <c r="D93" s="1"/>
      <c r="E93" s="1"/>
      <c r="F93" s="1"/>
    </row>
    <row r="94" spans="4:6" x14ac:dyDescent="0.2">
      <c r="D94" s="1"/>
      <c r="E94" s="1"/>
      <c r="F94" s="1"/>
    </row>
    <row r="95" spans="4:6" x14ac:dyDescent="0.2">
      <c r="D95" s="1"/>
      <c r="E95" s="1"/>
      <c r="F95" s="1"/>
    </row>
    <row r="96" spans="4:6" x14ac:dyDescent="0.2">
      <c r="D96" s="1"/>
      <c r="E96" s="1"/>
      <c r="F96" s="1"/>
    </row>
    <row r="97" spans="4:6" x14ac:dyDescent="0.2">
      <c r="D97" s="1"/>
      <c r="E97" s="1"/>
      <c r="F97" s="1"/>
    </row>
    <row r="98" spans="4:6" x14ac:dyDescent="0.2">
      <c r="D98" s="1"/>
      <c r="E98" s="1"/>
      <c r="F98" s="1"/>
    </row>
    <row r="99" spans="4:6" x14ac:dyDescent="0.2">
      <c r="D99" s="1"/>
      <c r="E99" s="1"/>
      <c r="F99" s="1"/>
    </row>
    <row r="100" spans="4:6" x14ac:dyDescent="0.2">
      <c r="D100" s="1"/>
      <c r="E100" s="1"/>
      <c r="F100" s="1"/>
    </row>
    <row r="101" spans="4:6" x14ac:dyDescent="0.2">
      <c r="D101" s="1"/>
      <c r="E101" s="1"/>
      <c r="F101" s="1"/>
    </row>
    <row r="102" spans="4:6" x14ac:dyDescent="0.2">
      <c r="D102" s="1"/>
      <c r="E102" s="1"/>
      <c r="F102" s="1"/>
    </row>
    <row r="103" spans="4:6" x14ac:dyDescent="0.2">
      <c r="D103" s="1"/>
      <c r="E103" s="1"/>
      <c r="F103" s="1"/>
    </row>
    <row r="104" spans="4:6" x14ac:dyDescent="0.2">
      <c r="D104" s="1"/>
      <c r="E104" s="1"/>
      <c r="F104" s="1"/>
    </row>
    <row r="105" spans="4:6" x14ac:dyDescent="0.2">
      <c r="D105" s="1"/>
      <c r="E105" s="1"/>
      <c r="F105" s="1"/>
    </row>
    <row r="106" spans="4:6" x14ac:dyDescent="0.2">
      <c r="D106" s="1"/>
      <c r="E106" s="1"/>
      <c r="F106" s="1"/>
    </row>
    <row r="107" spans="4:6" x14ac:dyDescent="0.2">
      <c r="D107" s="1"/>
      <c r="E107" s="1"/>
      <c r="F107" s="1"/>
    </row>
    <row r="108" spans="4:6" x14ac:dyDescent="0.2">
      <c r="D108" s="1"/>
      <c r="E108" s="1"/>
      <c r="F108" s="1"/>
    </row>
    <row r="109" spans="4:6" x14ac:dyDescent="0.2">
      <c r="D109" s="1"/>
      <c r="E109" s="1"/>
      <c r="F109" s="1"/>
    </row>
    <row r="110" spans="4:6" x14ac:dyDescent="0.2">
      <c r="D110" s="1"/>
      <c r="E110" s="1"/>
      <c r="F110" s="1"/>
    </row>
    <row r="111" spans="4:6" x14ac:dyDescent="0.2">
      <c r="D111" s="1"/>
      <c r="E111" s="1"/>
      <c r="F111" s="1"/>
    </row>
    <row r="112" spans="4:6" x14ac:dyDescent="0.2">
      <c r="D112" s="1"/>
      <c r="E112" s="1"/>
      <c r="F112" s="1"/>
    </row>
    <row r="113" spans="4:6" x14ac:dyDescent="0.2">
      <c r="D113" s="1"/>
      <c r="E113" s="1"/>
      <c r="F113" s="1"/>
    </row>
    <row r="114" spans="4:6" x14ac:dyDescent="0.2">
      <c r="D114" s="1"/>
      <c r="E114" s="1"/>
      <c r="F114" s="1"/>
    </row>
    <row r="115" spans="4:6" x14ac:dyDescent="0.2">
      <c r="D115" s="1"/>
      <c r="E115" s="1"/>
      <c r="F115" s="1"/>
    </row>
    <row r="116" spans="4:6" x14ac:dyDescent="0.2">
      <c r="D116" s="1"/>
      <c r="E116" s="1"/>
      <c r="F116" s="1"/>
    </row>
    <row r="117" spans="4:6" x14ac:dyDescent="0.2">
      <c r="D117" s="1"/>
      <c r="E117" s="1"/>
      <c r="F117" s="1"/>
    </row>
    <row r="118" spans="4:6" x14ac:dyDescent="0.2">
      <c r="D118" s="1"/>
      <c r="E118" s="1"/>
      <c r="F118" s="1"/>
    </row>
    <row r="119" spans="4:6" x14ac:dyDescent="0.2">
      <c r="D119" s="1"/>
      <c r="E119" s="1"/>
      <c r="F119" s="1"/>
    </row>
    <row r="120" spans="4:6" x14ac:dyDescent="0.2">
      <c r="D120" s="1"/>
      <c r="E120" s="1"/>
      <c r="F120" s="1"/>
    </row>
    <row r="121" spans="4:6" ht="36.75" customHeight="1" x14ac:dyDescent="0.2">
      <c r="D121" s="1"/>
      <c r="E121" s="1"/>
      <c r="F121" s="1"/>
    </row>
    <row r="122" spans="4:6" x14ac:dyDescent="0.2">
      <c r="D122" s="1"/>
      <c r="E122" s="1"/>
      <c r="F122" s="1"/>
    </row>
    <row r="123" spans="4:6" x14ac:dyDescent="0.2">
      <c r="D123" s="1"/>
      <c r="E123" s="1"/>
      <c r="F123" s="1"/>
    </row>
    <row r="124" spans="4:6" x14ac:dyDescent="0.2">
      <c r="D124" s="1"/>
      <c r="E124" s="1"/>
      <c r="F124" s="1"/>
    </row>
    <row r="125" spans="4:6" x14ac:dyDescent="0.2">
      <c r="D125" s="1"/>
      <c r="E125" s="1"/>
      <c r="F125" s="1"/>
    </row>
    <row r="126" spans="4:6" x14ac:dyDescent="0.2">
      <c r="D126" s="1"/>
      <c r="E126" s="1"/>
      <c r="F126" s="1"/>
    </row>
    <row r="127" spans="4:6" x14ac:dyDescent="0.2">
      <c r="D127" s="1"/>
      <c r="E127" s="1"/>
      <c r="F127" s="1"/>
    </row>
    <row r="128" spans="4:6" x14ac:dyDescent="0.2">
      <c r="D128" s="1"/>
      <c r="E128" s="1"/>
      <c r="F128" s="1"/>
    </row>
    <row r="129" spans="4:6" x14ac:dyDescent="0.2">
      <c r="D129" s="1"/>
      <c r="E129" s="1"/>
      <c r="F129" s="1"/>
    </row>
    <row r="130" spans="4:6" x14ac:dyDescent="0.2">
      <c r="D130" s="1"/>
      <c r="E130" s="1"/>
      <c r="F130" s="1"/>
    </row>
    <row r="131" spans="4:6" x14ac:dyDescent="0.2">
      <c r="D131" s="1"/>
      <c r="E131" s="1"/>
      <c r="F131" s="1"/>
    </row>
    <row r="132" spans="4:6" x14ac:dyDescent="0.2">
      <c r="D132" s="1"/>
      <c r="E132" s="1"/>
      <c r="F132" s="1"/>
    </row>
    <row r="133" spans="4:6" ht="38.25" customHeight="1" x14ac:dyDescent="0.2">
      <c r="D133" s="1"/>
      <c r="E133" s="1"/>
      <c r="F133" s="1"/>
    </row>
    <row r="134" spans="4:6" x14ac:dyDescent="0.2">
      <c r="D134" s="1"/>
      <c r="E134" s="1"/>
      <c r="F134" s="1"/>
    </row>
    <row r="135" spans="4:6" x14ac:dyDescent="0.2">
      <c r="D135" s="1"/>
      <c r="E135" s="1"/>
      <c r="F135" s="1"/>
    </row>
    <row r="136" spans="4:6" x14ac:dyDescent="0.2">
      <c r="D136" s="1"/>
      <c r="E136" s="1"/>
      <c r="F136" s="1"/>
    </row>
    <row r="137" spans="4:6" x14ac:dyDescent="0.2">
      <c r="D137" s="1"/>
      <c r="E137" s="1"/>
      <c r="F137" s="1"/>
    </row>
    <row r="138" spans="4:6" x14ac:dyDescent="0.2">
      <c r="D138" s="1"/>
      <c r="E138" s="1"/>
      <c r="F138" s="1"/>
    </row>
    <row r="139" spans="4:6" x14ac:dyDescent="0.2">
      <c r="D139" s="1"/>
      <c r="E139" s="1"/>
      <c r="F139" s="1"/>
    </row>
    <row r="140" spans="4:6" x14ac:dyDescent="0.2">
      <c r="D140" s="1"/>
      <c r="E140" s="1"/>
      <c r="F140" s="1"/>
    </row>
    <row r="141" spans="4:6" x14ac:dyDescent="0.2">
      <c r="D141" s="1"/>
      <c r="E141" s="1"/>
      <c r="F141" s="1"/>
    </row>
    <row r="142" spans="4:6" x14ac:dyDescent="0.2">
      <c r="D142" s="1"/>
      <c r="E142" s="1"/>
      <c r="F142" s="1"/>
    </row>
    <row r="143" spans="4:6" x14ac:dyDescent="0.2">
      <c r="D143" s="1"/>
      <c r="E143" s="1"/>
      <c r="F143" s="1"/>
    </row>
    <row r="144" spans="4:6" x14ac:dyDescent="0.2">
      <c r="D144" s="1"/>
      <c r="E144" s="1"/>
      <c r="F144" s="1"/>
    </row>
    <row r="145" spans="4:6" ht="39" customHeight="1" x14ac:dyDescent="0.2">
      <c r="D145" s="1"/>
      <c r="E145" s="1"/>
      <c r="F145" s="1"/>
    </row>
    <row r="146" spans="4:6" x14ac:dyDescent="0.2">
      <c r="D146" s="1"/>
      <c r="E146" s="1"/>
      <c r="F146" s="1"/>
    </row>
    <row r="147" spans="4:6" x14ac:dyDescent="0.2">
      <c r="D147" s="1"/>
      <c r="E147" s="1"/>
      <c r="F147" s="1"/>
    </row>
    <row r="148" spans="4:6" x14ac:dyDescent="0.2">
      <c r="D148" s="1"/>
      <c r="E148" s="1"/>
      <c r="F148" s="1"/>
    </row>
    <row r="149" spans="4:6" x14ac:dyDescent="0.2">
      <c r="D149" s="1"/>
      <c r="E149" s="1"/>
      <c r="F149" s="1"/>
    </row>
    <row r="150" spans="4:6" ht="39" customHeight="1" x14ac:dyDescent="0.2">
      <c r="D150" s="1"/>
      <c r="E150" s="1"/>
      <c r="F150" s="1"/>
    </row>
    <row r="151" spans="4:6" x14ac:dyDescent="0.2">
      <c r="D151" s="1"/>
      <c r="E151" s="1"/>
      <c r="F151" s="1"/>
    </row>
    <row r="152" spans="4:6" x14ac:dyDescent="0.2">
      <c r="D152" s="1"/>
      <c r="E152" s="1"/>
      <c r="F152" s="1"/>
    </row>
    <row r="153" spans="4:6" x14ac:dyDescent="0.2">
      <c r="D153" s="1"/>
      <c r="E153" s="1"/>
      <c r="F153" s="1"/>
    </row>
    <row r="154" spans="4:6" ht="38.25" customHeight="1" x14ac:dyDescent="0.2">
      <c r="D154" s="1"/>
      <c r="E154" s="1"/>
      <c r="F154" s="1"/>
    </row>
    <row r="155" spans="4:6" x14ac:dyDescent="0.2">
      <c r="D155" s="1"/>
      <c r="E155" s="1"/>
      <c r="F155" s="1"/>
    </row>
    <row r="156" spans="4:6" x14ac:dyDescent="0.2">
      <c r="D156" s="1"/>
      <c r="E156" s="1"/>
      <c r="F156" s="1"/>
    </row>
    <row r="157" spans="4:6" x14ac:dyDescent="0.2">
      <c r="D157" s="1"/>
      <c r="E157" s="1"/>
      <c r="F157" s="1"/>
    </row>
    <row r="158" spans="4:6" ht="41.25" customHeight="1" x14ac:dyDescent="0.2">
      <c r="D158" s="1"/>
      <c r="E158" s="1"/>
      <c r="F158" s="1"/>
    </row>
    <row r="159" spans="4:6" x14ac:dyDescent="0.2">
      <c r="D159" s="1"/>
      <c r="E159" s="1"/>
      <c r="F159" s="1"/>
    </row>
    <row r="160" spans="4:6" x14ac:dyDescent="0.2">
      <c r="D160" s="1"/>
      <c r="E160" s="1"/>
      <c r="F160" s="1"/>
    </row>
    <row r="161" spans="4:6" x14ac:dyDescent="0.2">
      <c r="D161" s="1"/>
      <c r="E161" s="1"/>
      <c r="F161" s="1"/>
    </row>
    <row r="162" spans="4:6" x14ac:dyDescent="0.2">
      <c r="D162" s="1"/>
      <c r="E162" s="1"/>
      <c r="F162" s="1"/>
    </row>
    <row r="163" spans="4:6" x14ac:dyDescent="0.2">
      <c r="D163" s="1"/>
      <c r="E163" s="1"/>
      <c r="F163" s="1"/>
    </row>
    <row r="164" spans="4:6" x14ac:dyDescent="0.2">
      <c r="D164" s="1"/>
      <c r="E164" s="1"/>
      <c r="F164" s="1"/>
    </row>
    <row r="165" spans="4:6" x14ac:dyDescent="0.2">
      <c r="D165" s="1"/>
      <c r="E165" s="1"/>
      <c r="F165" s="1"/>
    </row>
    <row r="166" spans="4:6" x14ac:dyDescent="0.2">
      <c r="D166" s="1"/>
      <c r="E166" s="1"/>
      <c r="F166" s="1"/>
    </row>
    <row r="167" spans="4:6" x14ac:dyDescent="0.2">
      <c r="D167" s="1"/>
      <c r="E167" s="1"/>
      <c r="F167" s="1"/>
    </row>
    <row r="168" spans="4:6" x14ac:dyDescent="0.2">
      <c r="D168" s="1"/>
      <c r="E168" s="1"/>
      <c r="F168" s="1"/>
    </row>
    <row r="169" spans="4:6" x14ac:dyDescent="0.2">
      <c r="D169" s="1"/>
      <c r="E169" s="1"/>
      <c r="F169" s="1"/>
    </row>
    <row r="170" spans="4:6" x14ac:dyDescent="0.2">
      <c r="D170" s="1"/>
      <c r="E170" s="1"/>
      <c r="F170" s="1"/>
    </row>
    <row r="171" spans="4:6" x14ac:dyDescent="0.2">
      <c r="D171" s="1"/>
      <c r="E171" s="1"/>
      <c r="F171" s="1"/>
    </row>
    <row r="172" spans="4:6" ht="42" customHeight="1" x14ac:dyDescent="0.2">
      <c r="D172" s="1"/>
      <c r="E172" s="1"/>
      <c r="F172" s="1"/>
    </row>
    <row r="173" spans="4:6" x14ac:dyDescent="0.2">
      <c r="D173" s="1"/>
      <c r="E173" s="1"/>
      <c r="F173" s="1"/>
    </row>
  </sheetData>
  <sheetProtection password="F977" sheet="1" objects="1" scenarios="1"/>
  <phoneticPr fontId="0" type="noConversion"/>
  <conditionalFormatting sqref="G9">
    <cfRule type="cellIs" dxfId="2" priority="1" operator="greaterThan">
      <formula>30</formula>
    </cfRule>
    <cfRule type="cellIs" dxfId="1" priority="2" operator="greaterThan">
      <formula>0.3</formula>
    </cfRule>
  </conditionalFormatting>
  <pageMargins left="0.39370078740157483" right="0.19685039370078741" top="0.39370078740157483" bottom="0.39370078740157483" header="0.19685039370078741" footer="0.11811023622047245"/>
  <pageSetup paperSize="9" scale="85" orientation="landscape" r:id="rId1"/>
  <headerFooter alignWithMargins="0">
    <oddHeader>&amp;L&amp;F&amp;C&amp;A&amp;R&amp;D</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90"/>
  <sheetViews>
    <sheetView topLeftCell="A13" zoomScaleNormal="100" workbookViewId="0">
      <selection activeCell="C32" sqref="C32"/>
    </sheetView>
  </sheetViews>
  <sheetFormatPr baseColWidth="10" defaultColWidth="11.42578125" defaultRowHeight="12.75" x14ac:dyDescent="0.2"/>
  <cols>
    <col min="1" max="1" width="25.42578125" style="1" bestFit="1" customWidth="1"/>
    <col min="2" max="2" width="6" style="2" customWidth="1"/>
    <col min="3" max="3" width="12.7109375" style="1" customWidth="1"/>
    <col min="4" max="4" width="22.28515625" style="1" bestFit="1" customWidth="1"/>
    <col min="5" max="5" width="15.28515625" style="1" bestFit="1" customWidth="1"/>
    <col min="6" max="6" width="13.7109375" style="1" bestFit="1" customWidth="1"/>
    <col min="7" max="7" width="11.42578125" style="1"/>
    <col min="8" max="8" width="22.28515625" style="1" bestFit="1" customWidth="1"/>
    <col min="9" max="11" width="11.42578125" style="1"/>
    <col min="12" max="12" width="17.7109375" style="1" customWidth="1"/>
    <col min="13" max="16384" width="11.42578125" style="1"/>
  </cols>
  <sheetData>
    <row r="1" spans="1:8" ht="13.5" thickBot="1" x14ac:dyDescent="0.25"/>
    <row r="2" spans="1:8" s="288" customFormat="1" ht="14.25" customHeight="1" x14ac:dyDescent="0.25">
      <c r="A2" s="284" t="s">
        <v>151</v>
      </c>
      <c r="B2" s="285"/>
      <c r="C2" s="286"/>
      <c r="D2" s="286"/>
      <c r="E2" s="286"/>
      <c r="F2" s="287"/>
    </row>
    <row r="3" spans="1:8" x14ac:dyDescent="0.2">
      <c r="A3" s="289"/>
      <c r="B3" s="290"/>
      <c r="C3" s="291"/>
      <c r="D3" s="291"/>
      <c r="E3" s="291"/>
      <c r="F3" s="292"/>
    </row>
    <row r="4" spans="1:8" x14ac:dyDescent="0.2">
      <c r="A4" s="293" t="s">
        <v>147</v>
      </c>
      <c r="B4" s="290"/>
      <c r="C4" s="291"/>
      <c r="D4" s="291"/>
      <c r="E4" s="357"/>
      <c r="F4" s="292"/>
    </row>
    <row r="5" spans="1:8" x14ac:dyDescent="0.2">
      <c r="A5" s="289"/>
      <c r="B5" s="290"/>
      <c r="C5" s="291"/>
      <c r="D5" s="291"/>
      <c r="E5" s="291"/>
      <c r="F5" s="292"/>
    </row>
    <row r="6" spans="1:8" x14ac:dyDescent="0.2">
      <c r="A6" s="293" t="s">
        <v>175</v>
      </c>
      <c r="B6" s="290"/>
      <c r="C6" s="291"/>
      <c r="D6" s="291"/>
      <c r="E6" s="357"/>
      <c r="F6" s="292"/>
    </row>
    <row r="7" spans="1:8" x14ac:dyDescent="0.2">
      <c r="A7" s="289"/>
      <c r="B7" s="290"/>
      <c r="C7" s="291"/>
      <c r="D7" s="291"/>
      <c r="E7" s="291"/>
      <c r="F7" s="292"/>
    </row>
    <row r="8" spans="1:8" s="57" customFormat="1" ht="15" x14ac:dyDescent="0.25">
      <c r="A8" s="293" t="s">
        <v>74</v>
      </c>
      <c r="B8" s="290"/>
      <c r="C8" s="291"/>
      <c r="D8" s="291"/>
      <c r="E8" s="294">
        <f>IF((E4*E6)=(E10+E12),E4*E6,"FEHLER ")</f>
        <v>0</v>
      </c>
      <c r="F8" s="292"/>
    </row>
    <row r="9" spans="1:8" s="57" customFormat="1" x14ac:dyDescent="0.2">
      <c r="A9" s="293"/>
      <c r="B9" s="290"/>
      <c r="C9" s="291"/>
      <c r="D9" s="291"/>
      <c r="E9" s="291"/>
      <c r="F9" s="295" t="s">
        <v>75</v>
      </c>
    </row>
    <row r="10" spans="1:8" s="57" customFormat="1" x14ac:dyDescent="0.2">
      <c r="A10" s="293" t="s">
        <v>11</v>
      </c>
      <c r="B10" s="290"/>
      <c r="C10" s="291"/>
      <c r="D10" s="291"/>
      <c r="E10" s="427">
        <f>0.65*(E4*E6)</f>
        <v>0</v>
      </c>
      <c r="F10" s="296">
        <f>IFERROR(E10/(E10+E12),0)</f>
        <v>0</v>
      </c>
    </row>
    <row r="11" spans="1:8" s="57" customFormat="1" x14ac:dyDescent="0.2">
      <c r="A11" s="289"/>
      <c r="B11" s="290"/>
      <c r="C11" s="291"/>
      <c r="D11" s="291"/>
      <c r="E11" s="290"/>
      <c r="F11" s="296"/>
    </row>
    <row r="12" spans="1:8" s="57" customFormat="1" x14ac:dyDescent="0.2">
      <c r="A12" s="293" t="s">
        <v>68</v>
      </c>
      <c r="B12" s="290"/>
      <c r="C12" s="291"/>
      <c r="D12" s="291"/>
      <c r="E12" s="427">
        <f>0.35*(E4*E6)</f>
        <v>0</v>
      </c>
      <c r="F12" s="296">
        <f>IFERROR((E12/(E10+E12)),0)</f>
        <v>0</v>
      </c>
    </row>
    <row r="13" spans="1:8" ht="13.5" thickBot="1" x14ac:dyDescent="0.25">
      <c r="A13" s="297"/>
      <c r="B13" s="298"/>
      <c r="C13" s="299"/>
      <c r="D13" s="299"/>
      <c r="E13" s="299"/>
      <c r="F13" s="300"/>
    </row>
    <row r="15" spans="1:8" ht="13.5" thickBot="1" x14ac:dyDescent="0.25"/>
    <row r="16" spans="1:8" s="115" customFormat="1" ht="15.75" x14ac:dyDescent="0.25">
      <c r="A16" s="301" t="s">
        <v>150</v>
      </c>
      <c r="B16" s="302"/>
      <c r="C16" s="303"/>
      <c r="D16" s="303"/>
      <c r="E16" s="303"/>
      <c r="F16" s="303"/>
      <c r="G16" s="303"/>
      <c r="H16" s="304"/>
    </row>
    <row r="17" spans="1:13" x14ac:dyDescent="0.2">
      <c r="A17" s="263"/>
      <c r="B17" s="59"/>
      <c r="C17" s="57"/>
      <c r="D17" s="57"/>
      <c r="E17" s="57"/>
      <c r="F17" s="57"/>
      <c r="G17" s="57"/>
      <c r="H17" s="201"/>
    </row>
    <row r="18" spans="1:13" s="117" customFormat="1" x14ac:dyDescent="0.2">
      <c r="A18" s="305"/>
      <c r="B18" s="60"/>
      <c r="C18" s="60" t="s">
        <v>23</v>
      </c>
      <c r="D18" s="60" t="s">
        <v>66</v>
      </c>
      <c r="E18" s="60" t="s">
        <v>67</v>
      </c>
      <c r="F18" s="60" t="s">
        <v>69</v>
      </c>
      <c r="G18" s="60" t="s">
        <v>70</v>
      </c>
      <c r="H18" s="306" t="s">
        <v>71</v>
      </c>
    </row>
    <row r="19" spans="1:13" x14ac:dyDescent="0.2">
      <c r="A19" s="307" t="s">
        <v>11</v>
      </c>
      <c r="B19" s="59"/>
      <c r="C19" s="308">
        <v>60</v>
      </c>
      <c r="D19" s="429"/>
      <c r="E19" s="308">
        <v>20</v>
      </c>
      <c r="F19" s="309">
        <f>100%-G19</f>
        <v>0.7</v>
      </c>
      <c r="G19" s="309">
        <v>0.3</v>
      </c>
      <c r="H19" s="310">
        <f>((C19+D19)*F19)+((C19+D19+E19)*G19)</f>
        <v>66</v>
      </c>
    </row>
    <row r="20" spans="1:13" x14ac:dyDescent="0.2">
      <c r="A20" s="263"/>
      <c r="B20" s="59"/>
      <c r="C20" s="311"/>
      <c r="D20" s="417"/>
      <c r="E20" s="311"/>
      <c r="F20" s="312"/>
      <c r="G20" s="312"/>
      <c r="H20" s="201"/>
    </row>
    <row r="21" spans="1:13" x14ac:dyDescent="0.2">
      <c r="A21" s="307" t="s">
        <v>68</v>
      </c>
      <c r="B21" s="59"/>
      <c r="C21" s="313">
        <v>45</v>
      </c>
      <c r="D21" s="429"/>
      <c r="E21" s="313">
        <v>20</v>
      </c>
      <c r="F21" s="314">
        <f>100%-G21</f>
        <v>0.7</v>
      </c>
      <c r="G21" s="315">
        <v>0.3</v>
      </c>
      <c r="H21" s="316">
        <f>((C21+D21)*F21)+((C21+D21+E21)*G21)</f>
        <v>51</v>
      </c>
    </row>
    <row r="22" spans="1:13" x14ac:dyDescent="0.2">
      <c r="A22" s="317"/>
      <c r="B22" s="59"/>
      <c r="C22" s="311"/>
      <c r="D22" s="311"/>
      <c r="E22" s="311"/>
      <c r="F22" s="318"/>
      <c r="G22" s="318"/>
      <c r="H22" s="319"/>
    </row>
    <row r="23" spans="1:13" x14ac:dyDescent="0.2">
      <c r="A23" s="320" t="s">
        <v>90</v>
      </c>
      <c r="B23" s="60"/>
      <c r="C23" s="58"/>
      <c r="D23" s="58"/>
      <c r="E23" s="321">
        <f>IFERROR((H19*F10)+(H21*F12),0)</f>
        <v>0</v>
      </c>
      <c r="F23" s="57"/>
      <c r="G23" s="57"/>
      <c r="H23" s="201"/>
    </row>
    <row r="24" spans="1:13" ht="13.5" thickBot="1" x14ac:dyDescent="0.25">
      <c r="A24" s="279"/>
      <c r="B24" s="322"/>
      <c r="C24" s="280"/>
      <c r="D24" s="280"/>
      <c r="E24" s="280"/>
      <c r="F24" s="280"/>
      <c r="G24" s="280"/>
      <c r="H24" s="281"/>
    </row>
    <row r="25" spans="1:13" ht="13.5" thickBot="1" x14ac:dyDescent="0.25"/>
    <row r="26" spans="1:13" ht="15.6" customHeight="1" x14ac:dyDescent="0.25">
      <c r="A26" s="323" t="s">
        <v>76</v>
      </c>
      <c r="B26" s="324"/>
      <c r="C26" s="325"/>
      <c r="D26" s="325"/>
      <c r="E26" s="325"/>
      <c r="F26" s="325"/>
      <c r="G26" s="326"/>
      <c r="H26" s="445" t="s">
        <v>180</v>
      </c>
      <c r="I26" s="446"/>
      <c r="J26" s="446"/>
      <c r="K26" s="446"/>
      <c r="L26" s="447"/>
    </row>
    <row r="27" spans="1:13" s="331" customFormat="1" ht="13.5" thickBot="1" x14ac:dyDescent="0.25">
      <c r="A27" s="327"/>
      <c r="B27" s="328"/>
      <c r="C27" s="329"/>
      <c r="D27" s="329"/>
      <c r="E27" s="329"/>
      <c r="F27" s="329"/>
      <c r="G27" s="330"/>
      <c r="H27" s="448"/>
      <c r="I27" s="449"/>
      <c r="J27" s="449"/>
      <c r="K27" s="449"/>
      <c r="L27" s="450"/>
    </row>
    <row r="28" spans="1:13" s="336" customFormat="1" x14ac:dyDescent="0.2">
      <c r="A28" s="332" t="s">
        <v>149</v>
      </c>
      <c r="B28" s="333"/>
      <c r="C28" s="334"/>
      <c r="D28" s="334"/>
      <c r="E28" s="334"/>
      <c r="F28" s="334"/>
      <c r="G28" s="335"/>
      <c r="H28" s="431"/>
      <c r="I28" s="432"/>
      <c r="J28" s="433"/>
      <c r="K28" s="431"/>
      <c r="L28" s="433"/>
    </row>
    <row r="29" spans="1:13" s="336" customFormat="1" ht="13.15" customHeight="1" x14ac:dyDescent="0.2">
      <c r="A29" s="332" t="s">
        <v>148</v>
      </c>
      <c r="B29" s="333"/>
      <c r="C29" s="334"/>
      <c r="D29" s="334"/>
      <c r="E29" s="334"/>
      <c r="F29" s="334"/>
      <c r="G29" s="335"/>
      <c r="H29" s="327"/>
      <c r="I29" s="455" t="s">
        <v>181</v>
      </c>
      <c r="J29" s="452"/>
      <c r="K29" s="451" t="s">
        <v>186</v>
      </c>
      <c r="L29" s="452"/>
    </row>
    <row r="30" spans="1:13" ht="13.15" customHeight="1" x14ac:dyDescent="0.2">
      <c r="A30" s="337"/>
      <c r="B30" s="338"/>
      <c r="C30" s="339"/>
      <c r="D30" s="338"/>
      <c r="E30" s="338"/>
      <c r="F30" s="338"/>
      <c r="G30" s="340"/>
      <c r="H30" s="327"/>
      <c r="I30" s="455"/>
      <c r="J30" s="452"/>
      <c r="K30" s="451"/>
      <c r="L30" s="452"/>
      <c r="M30" s="430"/>
    </row>
    <row r="31" spans="1:13" ht="15.6" customHeight="1" thickBot="1" x14ac:dyDescent="0.25">
      <c r="A31" s="337"/>
      <c r="B31" s="341"/>
      <c r="C31" s="342" t="s">
        <v>72</v>
      </c>
      <c r="D31" s="343" t="s">
        <v>71</v>
      </c>
      <c r="E31" s="342" t="s">
        <v>73</v>
      </c>
      <c r="F31" s="342" t="s">
        <v>176</v>
      </c>
      <c r="G31" s="344" t="s">
        <v>83</v>
      </c>
      <c r="H31" s="434"/>
      <c r="I31" s="456"/>
      <c r="J31" s="454"/>
      <c r="K31" s="453"/>
      <c r="L31" s="454"/>
      <c r="M31" s="430"/>
    </row>
    <row r="32" spans="1:13" x14ac:dyDescent="0.2">
      <c r="A32" s="345" t="s">
        <v>11</v>
      </c>
      <c r="B32" s="341"/>
      <c r="C32" s="358">
        <f>'Personalaufstellung Therapeuten'!G3</f>
        <v>0</v>
      </c>
      <c r="D32" s="270">
        <f>H19</f>
        <v>66</v>
      </c>
      <c r="E32" s="215">
        <f>(C32*60/D32)</f>
        <v>0</v>
      </c>
      <c r="F32" s="346" t="e">
        <f>E10/E32</f>
        <v>#DIV/0!</v>
      </c>
      <c r="G32" s="347">
        <f>'Personalaufstellung Therapeuten'!B154</f>
        <v>0</v>
      </c>
      <c r="H32" s="327"/>
      <c r="I32" s="329"/>
      <c r="J32" s="330"/>
      <c r="K32" s="327"/>
      <c r="L32" s="330"/>
    </row>
    <row r="33" spans="1:14" x14ac:dyDescent="0.2">
      <c r="A33" s="337"/>
      <c r="B33" s="341"/>
      <c r="C33" s="341"/>
      <c r="D33" s="348"/>
      <c r="E33" s="338"/>
      <c r="F33" s="349"/>
      <c r="G33" s="350"/>
      <c r="H33" s="327"/>
      <c r="I33" s="329"/>
      <c r="J33" s="330"/>
      <c r="K33" s="327"/>
      <c r="L33" s="330"/>
    </row>
    <row r="34" spans="1:14" x14ac:dyDescent="0.2">
      <c r="A34" s="345" t="s">
        <v>68</v>
      </c>
      <c r="B34" s="341"/>
      <c r="C34" s="358">
        <f>'Personalaufstellung Therapeuten'!G3</f>
        <v>0</v>
      </c>
      <c r="D34" s="351">
        <f>H21</f>
        <v>51</v>
      </c>
      <c r="E34" s="215">
        <f>C34*60/D34</f>
        <v>0</v>
      </c>
      <c r="F34" s="346" t="e">
        <f>E12/E34</f>
        <v>#DIV/0!</v>
      </c>
      <c r="G34" s="347">
        <f>'Personalaufstellung Therapeuten'!B148</f>
        <v>0</v>
      </c>
      <c r="H34" s="327" t="s">
        <v>182</v>
      </c>
      <c r="I34" s="329">
        <v>1564</v>
      </c>
      <c r="J34" s="330"/>
      <c r="K34" s="443">
        <v>1548</v>
      </c>
      <c r="L34" s="444"/>
      <c r="N34" s="60"/>
    </row>
    <row r="35" spans="1:14" x14ac:dyDescent="0.2">
      <c r="A35" s="345"/>
      <c r="B35" s="348"/>
      <c r="C35" s="348"/>
      <c r="D35" s="348"/>
      <c r="E35" s="348"/>
      <c r="F35" s="348"/>
      <c r="G35" s="352"/>
      <c r="H35" s="327" t="s">
        <v>183</v>
      </c>
      <c r="I35" s="329">
        <v>1584</v>
      </c>
      <c r="J35" s="330"/>
      <c r="K35" s="443">
        <v>1568</v>
      </c>
      <c r="L35" s="444"/>
      <c r="N35" s="60"/>
    </row>
    <row r="36" spans="1:14" x14ac:dyDescent="0.2">
      <c r="A36" s="345" t="s">
        <v>133</v>
      </c>
      <c r="B36" s="341"/>
      <c r="C36" s="348"/>
      <c r="D36" s="348"/>
      <c r="E36" s="348"/>
      <c r="F36" s="348"/>
      <c r="G36" s="352"/>
      <c r="H36" s="327" t="s">
        <v>184</v>
      </c>
      <c r="I36" s="329">
        <v>1625</v>
      </c>
      <c r="J36" s="330"/>
      <c r="K36" s="443">
        <v>1609</v>
      </c>
      <c r="L36" s="444"/>
      <c r="N36" s="60"/>
    </row>
    <row r="37" spans="1:14" x14ac:dyDescent="0.2">
      <c r="A37" s="345" t="s">
        <v>78</v>
      </c>
      <c r="B37" s="341"/>
      <c r="C37" s="358">
        <f>'Personalaufstellung Therapeuten'!G3</f>
        <v>0</v>
      </c>
      <c r="D37" s="416">
        <v>2</v>
      </c>
      <c r="E37" s="215">
        <f t="shared" ref="E37:E38" si="0">C37*60/D37</f>
        <v>0</v>
      </c>
      <c r="F37" s="346" t="e">
        <f>E8/E37</f>
        <v>#DIV/0!</v>
      </c>
      <c r="G37" s="347">
        <f>'Personalaufstellung Therapeuten'!D21</f>
        <v>0</v>
      </c>
      <c r="H37" s="327" t="s">
        <v>185</v>
      </c>
      <c r="I37" s="329">
        <v>1665</v>
      </c>
      <c r="J37" s="330"/>
      <c r="K37" s="443">
        <v>1649</v>
      </c>
      <c r="L37" s="444"/>
      <c r="N37" s="60"/>
    </row>
    <row r="38" spans="1:14" x14ac:dyDescent="0.2">
      <c r="A38" s="345" t="s">
        <v>79</v>
      </c>
      <c r="B38" s="341"/>
      <c r="C38" s="358">
        <f>'Personalaufstellung Therapeuten'!G3</f>
        <v>0</v>
      </c>
      <c r="D38" s="416">
        <v>2</v>
      </c>
      <c r="E38" s="215">
        <f t="shared" si="0"/>
        <v>0</v>
      </c>
      <c r="F38" s="346" t="e">
        <f>E8/E38</f>
        <v>#DIV/0!</v>
      </c>
      <c r="G38" s="347">
        <f>'Personalaufstellung Therapeuten'!D30</f>
        <v>0</v>
      </c>
      <c r="H38" s="327"/>
      <c r="I38" s="329"/>
      <c r="J38" s="330"/>
      <c r="K38" s="327"/>
      <c r="L38" s="330"/>
    </row>
    <row r="39" spans="1:14" x14ac:dyDescent="0.2">
      <c r="A39" s="353"/>
      <c r="B39" s="341"/>
      <c r="C39" s="341"/>
      <c r="D39" s="341"/>
      <c r="E39" s="341"/>
      <c r="F39" s="341"/>
      <c r="G39" s="350"/>
      <c r="H39" s="327"/>
      <c r="I39" s="329"/>
      <c r="J39" s="330"/>
      <c r="K39" s="327"/>
      <c r="L39" s="330"/>
    </row>
    <row r="40" spans="1:14" ht="13.5" thickBot="1" x14ac:dyDescent="0.25">
      <c r="A40" s="354" t="s">
        <v>132</v>
      </c>
      <c r="B40" s="355"/>
      <c r="C40" s="355"/>
      <c r="D40" s="355"/>
      <c r="E40" s="355"/>
      <c r="F40" s="197" t="e">
        <f>SUM(F32:F38)</f>
        <v>#DIV/0!</v>
      </c>
      <c r="G40" s="356">
        <f>SUM(G32:G38)</f>
        <v>0</v>
      </c>
      <c r="H40" s="434"/>
      <c r="I40" s="435"/>
      <c r="J40" s="436"/>
      <c r="K40" s="434"/>
      <c r="L40" s="436"/>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
    </row>
    <row r="86" spans="2:2" x14ac:dyDescent="0.2">
      <c r="B86" s="1"/>
    </row>
    <row r="87" spans="2:2" x14ac:dyDescent="0.2">
      <c r="B87" s="1"/>
    </row>
    <row r="88" spans="2:2" x14ac:dyDescent="0.2">
      <c r="B88" s="1"/>
    </row>
    <row r="89" spans="2:2" x14ac:dyDescent="0.2">
      <c r="B89" s="1"/>
    </row>
    <row r="90" spans="2:2" x14ac:dyDescent="0.2">
      <c r="B90" s="1"/>
    </row>
    <row r="91" spans="2:2" x14ac:dyDescent="0.2">
      <c r="B91" s="1"/>
    </row>
    <row r="92" spans="2:2" x14ac:dyDescent="0.2">
      <c r="B92" s="1"/>
    </row>
    <row r="93" spans="2:2" x14ac:dyDescent="0.2">
      <c r="B93" s="1"/>
    </row>
    <row r="94" spans="2:2" x14ac:dyDescent="0.2">
      <c r="B94" s="1"/>
    </row>
    <row r="95" spans="2:2" x14ac:dyDescent="0.2">
      <c r="B95" s="1"/>
    </row>
    <row r="96" spans="2:2" x14ac:dyDescent="0.2">
      <c r="B96" s="1"/>
    </row>
    <row r="97" spans="2:2" x14ac:dyDescent="0.2">
      <c r="B97" s="1"/>
    </row>
    <row r="98" spans="2:2" x14ac:dyDescent="0.2">
      <c r="B98" s="1"/>
    </row>
    <row r="99" spans="2:2" x14ac:dyDescent="0.2">
      <c r="B99" s="1"/>
    </row>
    <row r="100" spans="2:2" x14ac:dyDescent="0.2">
      <c r="B100" s="1"/>
    </row>
    <row r="101" spans="2:2" x14ac:dyDescent="0.2">
      <c r="B101" s="1"/>
    </row>
    <row r="102" spans="2:2" x14ac:dyDescent="0.2">
      <c r="B102" s="1"/>
    </row>
    <row r="103" spans="2:2" x14ac:dyDescent="0.2">
      <c r="B103" s="1"/>
    </row>
    <row r="104" spans="2:2" x14ac:dyDescent="0.2">
      <c r="B104" s="1"/>
    </row>
    <row r="105" spans="2:2" x14ac:dyDescent="0.2">
      <c r="B105" s="1"/>
    </row>
    <row r="106" spans="2:2" x14ac:dyDescent="0.2">
      <c r="B106" s="1"/>
    </row>
    <row r="107" spans="2:2" x14ac:dyDescent="0.2">
      <c r="B107" s="1"/>
    </row>
    <row r="108" spans="2:2" x14ac:dyDescent="0.2">
      <c r="B108" s="1"/>
    </row>
    <row r="109" spans="2:2" x14ac:dyDescent="0.2">
      <c r="B109" s="1"/>
    </row>
    <row r="110" spans="2:2" x14ac:dyDescent="0.2">
      <c r="B110" s="1"/>
    </row>
    <row r="111" spans="2:2" x14ac:dyDescent="0.2">
      <c r="B111" s="1"/>
    </row>
    <row r="112" spans="2:2" x14ac:dyDescent="0.2">
      <c r="B112" s="1"/>
    </row>
    <row r="113" spans="2:2" x14ac:dyDescent="0.2">
      <c r="B113" s="1"/>
    </row>
    <row r="114" spans="2:2" x14ac:dyDescent="0.2">
      <c r="B114" s="1"/>
    </row>
    <row r="115" spans="2:2" x14ac:dyDescent="0.2">
      <c r="B115" s="1"/>
    </row>
    <row r="116" spans="2:2" x14ac:dyDescent="0.2">
      <c r="B116" s="1"/>
    </row>
    <row r="117" spans="2:2" x14ac:dyDescent="0.2">
      <c r="B117" s="1"/>
    </row>
    <row r="118" spans="2:2" x14ac:dyDescent="0.2">
      <c r="B118" s="1"/>
    </row>
    <row r="119" spans="2:2" x14ac:dyDescent="0.2">
      <c r="B119" s="1"/>
    </row>
    <row r="120" spans="2:2" x14ac:dyDescent="0.2">
      <c r="B120" s="1"/>
    </row>
    <row r="121" spans="2:2" x14ac:dyDescent="0.2">
      <c r="B121" s="1"/>
    </row>
    <row r="122" spans="2:2" x14ac:dyDescent="0.2">
      <c r="B122" s="1"/>
    </row>
    <row r="123" spans="2:2" x14ac:dyDescent="0.2">
      <c r="B123" s="1"/>
    </row>
    <row r="124" spans="2:2" x14ac:dyDescent="0.2">
      <c r="B124" s="1"/>
    </row>
    <row r="125" spans="2:2" x14ac:dyDescent="0.2">
      <c r="B125" s="1"/>
    </row>
    <row r="126" spans="2:2" x14ac:dyDescent="0.2">
      <c r="B126" s="1"/>
    </row>
    <row r="127" spans="2:2" x14ac:dyDescent="0.2">
      <c r="B127" s="1"/>
    </row>
    <row r="128" spans="2:2" x14ac:dyDescent="0.2">
      <c r="B128" s="1"/>
    </row>
    <row r="129" spans="2:2" x14ac:dyDescent="0.2">
      <c r="B129" s="1"/>
    </row>
    <row r="130" spans="2:2" x14ac:dyDescent="0.2">
      <c r="B130" s="1"/>
    </row>
    <row r="131" spans="2:2" x14ac:dyDescent="0.2">
      <c r="B131" s="1"/>
    </row>
    <row r="132" spans="2:2" x14ac:dyDescent="0.2">
      <c r="B132" s="1"/>
    </row>
    <row r="133" spans="2:2" x14ac:dyDescent="0.2">
      <c r="B133" s="1"/>
    </row>
    <row r="134" spans="2:2" x14ac:dyDescent="0.2">
      <c r="B134" s="1"/>
    </row>
    <row r="135" spans="2:2" x14ac:dyDescent="0.2">
      <c r="B135" s="1"/>
    </row>
    <row r="136" spans="2:2" x14ac:dyDescent="0.2">
      <c r="B136" s="1"/>
    </row>
    <row r="137" spans="2:2" x14ac:dyDescent="0.2">
      <c r="B137" s="1"/>
    </row>
    <row r="138" spans="2:2" x14ac:dyDescent="0.2">
      <c r="B138" s="1"/>
    </row>
    <row r="139" spans="2:2" x14ac:dyDescent="0.2">
      <c r="B139" s="1"/>
    </row>
    <row r="140" spans="2:2" x14ac:dyDescent="0.2">
      <c r="B140" s="1"/>
    </row>
    <row r="141" spans="2:2" x14ac:dyDescent="0.2">
      <c r="B141" s="1"/>
    </row>
    <row r="142" spans="2:2" x14ac:dyDescent="0.2">
      <c r="B142" s="1"/>
    </row>
    <row r="143" spans="2:2" x14ac:dyDescent="0.2">
      <c r="B143" s="1"/>
    </row>
    <row r="144" spans="2:2" x14ac:dyDescent="0.2">
      <c r="B144" s="1"/>
    </row>
    <row r="145" spans="2:2" x14ac:dyDescent="0.2">
      <c r="B145" s="1"/>
    </row>
    <row r="146" spans="2:2" x14ac:dyDescent="0.2">
      <c r="B146" s="1"/>
    </row>
    <row r="147" spans="2:2" x14ac:dyDescent="0.2">
      <c r="B147" s="1"/>
    </row>
    <row r="148" spans="2:2" x14ac:dyDescent="0.2">
      <c r="B148" s="1"/>
    </row>
    <row r="149" spans="2:2" x14ac:dyDescent="0.2">
      <c r="B149" s="1"/>
    </row>
    <row r="150" spans="2:2" x14ac:dyDescent="0.2">
      <c r="B150" s="1"/>
    </row>
    <row r="151" spans="2:2" x14ac:dyDescent="0.2">
      <c r="B151" s="1"/>
    </row>
    <row r="152" spans="2:2" x14ac:dyDescent="0.2">
      <c r="B152" s="1"/>
    </row>
    <row r="153" spans="2:2" x14ac:dyDescent="0.2">
      <c r="B153" s="1"/>
    </row>
    <row r="154" spans="2:2" x14ac:dyDescent="0.2">
      <c r="B154" s="1"/>
    </row>
    <row r="155" spans="2:2" x14ac:dyDescent="0.2">
      <c r="B155" s="1"/>
    </row>
    <row r="156" spans="2:2" x14ac:dyDescent="0.2">
      <c r="B156" s="1"/>
    </row>
    <row r="157" spans="2:2" x14ac:dyDescent="0.2">
      <c r="B157" s="1"/>
    </row>
    <row r="158" spans="2:2" x14ac:dyDescent="0.2">
      <c r="B158" s="1"/>
    </row>
    <row r="159" spans="2:2" x14ac:dyDescent="0.2">
      <c r="B159" s="1"/>
    </row>
    <row r="160" spans="2:2" x14ac:dyDescent="0.2">
      <c r="B160" s="1"/>
    </row>
    <row r="161" spans="2:2" x14ac:dyDescent="0.2">
      <c r="B161" s="1"/>
    </row>
    <row r="162" spans="2:2" x14ac:dyDescent="0.2">
      <c r="B162" s="1"/>
    </row>
    <row r="163" spans="2:2" x14ac:dyDescent="0.2">
      <c r="B163" s="1"/>
    </row>
    <row r="164" spans="2:2" x14ac:dyDescent="0.2">
      <c r="B164" s="1"/>
    </row>
    <row r="165" spans="2:2" x14ac:dyDescent="0.2">
      <c r="B165" s="1"/>
    </row>
    <row r="166" spans="2:2" x14ac:dyDescent="0.2">
      <c r="B166" s="1"/>
    </row>
    <row r="167" spans="2:2" x14ac:dyDescent="0.2">
      <c r="B167" s="1"/>
    </row>
    <row r="168" spans="2:2" x14ac:dyDescent="0.2">
      <c r="B168" s="1"/>
    </row>
    <row r="169" spans="2:2" x14ac:dyDescent="0.2">
      <c r="B169" s="1"/>
    </row>
    <row r="170" spans="2:2" x14ac:dyDescent="0.2">
      <c r="B170" s="1"/>
    </row>
    <row r="171" spans="2:2" x14ac:dyDescent="0.2">
      <c r="B171" s="1"/>
    </row>
    <row r="172" spans="2:2" x14ac:dyDescent="0.2">
      <c r="B172" s="1"/>
    </row>
    <row r="173" spans="2:2" x14ac:dyDescent="0.2">
      <c r="B173" s="1"/>
    </row>
    <row r="174" spans="2:2" x14ac:dyDescent="0.2">
      <c r="B174" s="1"/>
    </row>
    <row r="175" spans="2:2" x14ac:dyDescent="0.2">
      <c r="B175" s="1"/>
    </row>
    <row r="176" spans="2:2" x14ac:dyDescent="0.2">
      <c r="B176" s="1"/>
    </row>
    <row r="177" spans="2:2" x14ac:dyDescent="0.2">
      <c r="B177" s="1"/>
    </row>
    <row r="178" spans="2:2" x14ac:dyDescent="0.2">
      <c r="B178" s="1"/>
    </row>
    <row r="179" spans="2:2" x14ac:dyDescent="0.2">
      <c r="B179" s="1"/>
    </row>
    <row r="180" spans="2:2" x14ac:dyDescent="0.2">
      <c r="B180" s="1"/>
    </row>
    <row r="181" spans="2:2" x14ac:dyDescent="0.2">
      <c r="B181" s="1"/>
    </row>
    <row r="182" spans="2:2" x14ac:dyDescent="0.2">
      <c r="B182" s="1"/>
    </row>
    <row r="183" spans="2:2" x14ac:dyDescent="0.2">
      <c r="B183" s="1"/>
    </row>
    <row r="184" spans="2:2" x14ac:dyDescent="0.2">
      <c r="B184" s="1"/>
    </row>
    <row r="185" spans="2:2" x14ac:dyDescent="0.2">
      <c r="B185" s="1"/>
    </row>
    <row r="186" spans="2:2" x14ac:dyDescent="0.2">
      <c r="B186" s="1"/>
    </row>
    <row r="187" spans="2:2" x14ac:dyDescent="0.2">
      <c r="B187" s="1"/>
    </row>
    <row r="188" spans="2:2" x14ac:dyDescent="0.2">
      <c r="B188" s="1"/>
    </row>
    <row r="189" spans="2:2" x14ac:dyDescent="0.2">
      <c r="B189" s="1"/>
    </row>
    <row r="190" spans="2:2" x14ac:dyDescent="0.2">
      <c r="B190" s="1"/>
    </row>
  </sheetData>
  <sheetProtection password="F977" sheet="1" objects="1" scenarios="1"/>
  <mergeCells count="7">
    <mergeCell ref="K34:L34"/>
    <mergeCell ref="K35:L35"/>
    <mergeCell ref="K36:L36"/>
    <mergeCell ref="K37:L37"/>
    <mergeCell ref="H26:L27"/>
    <mergeCell ref="K29:L31"/>
    <mergeCell ref="I29:J31"/>
  </mergeCells>
  <pageMargins left="0.39370078740157483" right="0.19685039370078741" top="0.39370078740157483" bottom="0.39370078740157483" header="0.19685039370078741" footer="0.11811023622047245"/>
  <pageSetup paperSize="9" scale="80" orientation="landscape" r:id="rId1"/>
  <headerFooter alignWithMargins="0">
    <oddHeader>&amp;L&amp;F&amp;C&amp;A&amp;R&amp;D</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7"/>
  <sheetViews>
    <sheetView view="pageLayout" topLeftCell="A13" zoomScale="90" zoomScaleNormal="82" zoomScalePageLayoutView="90" workbookViewId="0">
      <selection activeCell="F49" sqref="F49"/>
    </sheetView>
  </sheetViews>
  <sheetFormatPr baseColWidth="10" defaultColWidth="11.42578125" defaultRowHeight="12.75" x14ac:dyDescent="0.2"/>
  <cols>
    <col min="1" max="1" width="33.85546875" style="52" bestFit="1" customWidth="1"/>
    <col min="2" max="2" width="33.28515625" style="67" bestFit="1" customWidth="1"/>
    <col min="3" max="3" width="12.42578125" style="51" bestFit="1" customWidth="1"/>
    <col min="4" max="4" width="23.85546875" style="52" customWidth="1"/>
    <col min="5" max="5" width="32.7109375" style="52" bestFit="1" customWidth="1"/>
    <col min="6" max="6" width="25.85546875" style="67" customWidth="1"/>
    <col min="7" max="7" width="7.7109375" style="51" bestFit="1" customWidth="1"/>
    <col min="8" max="16384" width="11.42578125" style="52"/>
  </cols>
  <sheetData>
    <row r="1" spans="1:7" x14ac:dyDescent="0.2">
      <c r="A1" s="363"/>
      <c r="B1" s="457" t="s">
        <v>87</v>
      </c>
      <c r="C1" s="458"/>
      <c r="E1" s="371"/>
      <c r="F1" s="459" t="s">
        <v>87</v>
      </c>
      <c r="G1" s="460"/>
    </row>
    <row r="2" spans="1:7" x14ac:dyDescent="0.2">
      <c r="A2" s="364" t="s">
        <v>19</v>
      </c>
      <c r="B2" s="77" t="s">
        <v>152</v>
      </c>
      <c r="C2" s="365" t="s">
        <v>75</v>
      </c>
      <c r="E2" s="372" t="s">
        <v>68</v>
      </c>
      <c r="F2" s="79" t="s">
        <v>152</v>
      </c>
      <c r="G2" s="373" t="s">
        <v>75</v>
      </c>
    </row>
    <row r="3" spans="1:7" x14ac:dyDescent="0.2">
      <c r="A3" s="364" t="s">
        <v>61</v>
      </c>
      <c r="B3" s="253">
        <f>'Personalaufstellung Therapeuten'!I84</f>
        <v>0</v>
      </c>
      <c r="C3" s="366" t="e">
        <f>'Personalaufstellung Therapeuten'!C155</f>
        <v>#DIV/0!</v>
      </c>
      <c r="E3" s="374" t="s">
        <v>14</v>
      </c>
      <c r="F3" s="252">
        <f>'Personalaufstellung Therapeuten'!I43</f>
        <v>0</v>
      </c>
      <c r="G3" s="375" t="e">
        <f>'Personalaufstellung Therapeuten'!C149</f>
        <v>#DIV/0!</v>
      </c>
    </row>
    <row r="4" spans="1:7" x14ac:dyDescent="0.2">
      <c r="A4" s="364" t="s">
        <v>33</v>
      </c>
      <c r="B4" s="253">
        <f>'Personalaufstellung Therapeuten'!I96</f>
        <v>0</v>
      </c>
      <c r="C4" s="366" t="e">
        <f>'Personalaufstellung Therapeuten'!C156</f>
        <v>#DIV/0!</v>
      </c>
      <c r="E4" s="374" t="s">
        <v>13</v>
      </c>
      <c r="F4" s="252">
        <f>'Personalaufstellung Therapeuten'!I67</f>
        <v>0</v>
      </c>
      <c r="G4" s="375" t="e">
        <f>'Personalaufstellung Therapeuten'!C150</f>
        <v>#DIV/0!</v>
      </c>
    </row>
    <row r="5" spans="1:7" x14ac:dyDescent="0.2">
      <c r="A5" s="364" t="s">
        <v>65</v>
      </c>
      <c r="B5" s="253">
        <f>'Personalaufstellung Therapeuten'!I108</f>
        <v>0</v>
      </c>
      <c r="C5" s="366" t="e">
        <f>'Personalaufstellung Therapeuten'!C157</f>
        <v>#DIV/0!</v>
      </c>
      <c r="E5" s="374" t="s">
        <v>12</v>
      </c>
      <c r="F5" s="252">
        <f>'Personalaufstellung Therapeuten'!I55</f>
        <v>0</v>
      </c>
      <c r="G5" s="375" t="e">
        <f>'Personalaufstellung Therapeuten'!C151</f>
        <v>#DIV/0!</v>
      </c>
    </row>
    <row r="6" spans="1:7" x14ac:dyDescent="0.2">
      <c r="A6" s="364" t="s">
        <v>57</v>
      </c>
      <c r="B6" s="253">
        <f>'Personalaufstellung Therapeuten'!I115</f>
        <v>0</v>
      </c>
      <c r="C6" s="366" t="e">
        <f>'Personalaufstellung Therapeuten'!C158</f>
        <v>#DIV/0!</v>
      </c>
      <c r="E6" s="376"/>
      <c r="F6" s="181"/>
      <c r="G6" s="377"/>
    </row>
    <row r="7" spans="1:7" x14ac:dyDescent="0.2">
      <c r="A7" s="364" t="s">
        <v>62</v>
      </c>
      <c r="B7" s="253">
        <f>'Personalaufstellung Therapeuten'!I122</f>
        <v>0</v>
      </c>
      <c r="C7" s="366" t="e">
        <f>'Personalaufstellung Therapeuten'!C159</f>
        <v>#DIV/0!</v>
      </c>
      <c r="E7" s="376"/>
      <c r="F7" s="182"/>
      <c r="G7" s="378"/>
    </row>
    <row r="8" spans="1:7" x14ac:dyDescent="0.2">
      <c r="A8" s="364" t="s">
        <v>63</v>
      </c>
      <c r="B8" s="253">
        <f>'Personalaufstellung Therapeuten'!I129</f>
        <v>0</v>
      </c>
      <c r="C8" s="366" t="e">
        <f>'Personalaufstellung Therapeuten'!C160</f>
        <v>#DIV/0!</v>
      </c>
      <c r="E8" s="376"/>
      <c r="F8" s="182"/>
      <c r="G8" s="378"/>
    </row>
    <row r="9" spans="1:7" x14ac:dyDescent="0.2">
      <c r="A9" s="364" t="s">
        <v>64</v>
      </c>
      <c r="B9" s="253">
        <f>'Personalaufstellung Therapeuten'!I141</f>
        <v>0</v>
      </c>
      <c r="C9" s="366" t="e">
        <f>'Personalaufstellung Therapeuten'!C161</f>
        <v>#DIV/0!</v>
      </c>
      <c r="E9" s="376"/>
      <c r="F9" s="182"/>
      <c r="G9" s="378"/>
    </row>
    <row r="10" spans="1:7" s="69" customFormat="1" x14ac:dyDescent="0.2">
      <c r="A10" s="364" t="s">
        <v>153</v>
      </c>
      <c r="B10" s="166" t="e">
        <f>IF(C3&gt;0,B3*C3,0)+IF(C4&gt;0,B4*C4,0)+IF(C5&gt;0,B5*C5,0)+IF(C6&gt;0,B6*C6,0)+IF(C7&gt;0,B7*C7,0)+IF(C8&gt;0,B8*C8,0)+IF(C9&gt;0,B9*C9,0)</f>
        <v>#DIV/0!</v>
      </c>
      <c r="C10" s="367"/>
      <c r="E10" s="372" t="s">
        <v>154</v>
      </c>
      <c r="F10" s="181" t="e">
        <f>(F3*G3)+(F4*G4)+(F5*G5)</f>
        <v>#DIV/0!</v>
      </c>
      <c r="G10" s="378"/>
    </row>
    <row r="11" spans="1:7" s="69" customFormat="1" x14ac:dyDescent="0.2">
      <c r="A11" s="364"/>
      <c r="B11" s="166"/>
      <c r="C11" s="367" t="s">
        <v>157</v>
      </c>
      <c r="E11" s="372"/>
      <c r="F11" s="181"/>
      <c r="G11" s="377" t="s">
        <v>157</v>
      </c>
    </row>
    <row r="12" spans="1:7" s="69" customFormat="1" x14ac:dyDescent="0.2">
      <c r="A12" s="364" t="s">
        <v>156</v>
      </c>
      <c r="B12" s="166" t="e">
        <f>B10*C12</f>
        <v>#DIV/0!</v>
      </c>
      <c r="C12" s="367" t="e">
        <f>'Berechnung Zeitanteile FE '!F32</f>
        <v>#DIV/0!</v>
      </c>
      <c r="E12" s="372" t="s">
        <v>158</v>
      </c>
      <c r="F12" s="181" t="e">
        <f>F10*G12</f>
        <v>#DIV/0!</v>
      </c>
      <c r="G12" s="377" t="e">
        <f>'Berechnung Zeitanteile FE '!F34</f>
        <v>#DIV/0!</v>
      </c>
    </row>
    <row r="13" spans="1:7" s="69" customFormat="1" ht="11.25" customHeight="1" x14ac:dyDescent="0.2">
      <c r="A13" s="364"/>
      <c r="B13" s="166"/>
      <c r="C13" s="367"/>
      <c r="E13" s="372"/>
      <c r="F13" s="181"/>
      <c r="G13" s="377"/>
    </row>
    <row r="14" spans="1:7" s="69" customFormat="1" x14ac:dyDescent="0.2">
      <c r="A14" s="364" t="s">
        <v>159</v>
      </c>
      <c r="B14" s="361">
        <f>'Berechnung Zeitanteile FE '!E10</f>
        <v>0</v>
      </c>
      <c r="C14" s="367"/>
      <c r="E14" s="372" t="s">
        <v>160</v>
      </c>
      <c r="F14" s="362">
        <f>'Berechnung Zeitanteile FE '!E12</f>
        <v>0</v>
      </c>
      <c r="G14" s="377"/>
    </row>
    <row r="15" spans="1:7" s="69" customFormat="1" x14ac:dyDescent="0.2">
      <c r="A15" s="364"/>
      <c r="B15" s="166"/>
      <c r="C15" s="367"/>
      <c r="E15" s="372"/>
      <c r="F15" s="181"/>
      <c r="G15" s="377"/>
    </row>
    <row r="16" spans="1:7" s="69" customFormat="1" ht="13.5" thickBot="1" x14ac:dyDescent="0.25">
      <c r="A16" s="368" t="s">
        <v>161</v>
      </c>
      <c r="B16" s="369" t="e">
        <f>B12/B14</f>
        <v>#DIV/0!</v>
      </c>
      <c r="C16" s="370"/>
      <c r="E16" s="379" t="s">
        <v>162</v>
      </c>
      <c r="F16" s="400" t="e">
        <f>F12/F14</f>
        <v>#DIV/0!</v>
      </c>
      <c r="G16" s="380"/>
    </row>
    <row r="17" spans="2:7" ht="11.25" customHeight="1" x14ac:dyDescent="0.2"/>
    <row r="18" spans="2:7" s="74" customFormat="1" x14ac:dyDescent="0.2">
      <c r="B18" s="84" t="s">
        <v>77</v>
      </c>
      <c r="C18" s="177" t="s">
        <v>94</v>
      </c>
      <c r="D18" s="178" t="s">
        <v>155</v>
      </c>
      <c r="E18" s="179" t="s">
        <v>138</v>
      </c>
      <c r="F18" s="72"/>
      <c r="G18" s="75"/>
    </row>
    <row r="19" spans="2:7" s="74" customFormat="1" x14ac:dyDescent="0.2">
      <c r="B19" s="85" t="s">
        <v>78</v>
      </c>
      <c r="C19" s="180" t="e">
        <f>'Berechnung Zeitanteile FE '!F37</f>
        <v>#DIV/0!</v>
      </c>
      <c r="D19" s="82">
        <f>'Personalaufstellung Therapeuten'!I22</f>
        <v>0</v>
      </c>
      <c r="E19" s="254" t="e">
        <f>C19*D19</f>
        <v>#DIV/0!</v>
      </c>
      <c r="F19" s="72"/>
      <c r="G19" s="76"/>
    </row>
    <row r="20" spans="2:7" s="74" customFormat="1" x14ac:dyDescent="0.2">
      <c r="B20" s="85" t="s">
        <v>79</v>
      </c>
      <c r="C20" s="180" t="e">
        <f>'Berechnung Zeitanteile FE '!F38</f>
        <v>#DIV/0!</v>
      </c>
      <c r="D20" s="82">
        <f>'Personalaufstellung Therapeuten'!I31</f>
        <v>0</v>
      </c>
      <c r="E20" s="254" t="e">
        <f t="shared" ref="E20:E21" si="0">C20*D20</f>
        <v>#DIV/0!</v>
      </c>
      <c r="F20" s="72"/>
      <c r="G20" s="76"/>
    </row>
    <row r="21" spans="2:7" s="74" customFormat="1" x14ac:dyDescent="0.2">
      <c r="B21" s="85" t="s">
        <v>82</v>
      </c>
      <c r="C21" s="256">
        <v>0</v>
      </c>
      <c r="D21" s="257">
        <v>0</v>
      </c>
      <c r="E21" s="254">
        <f t="shared" si="0"/>
        <v>0</v>
      </c>
      <c r="F21" s="72"/>
      <c r="G21" s="75"/>
    </row>
    <row r="22" spans="2:7" s="74" customFormat="1" ht="13.5" thickBot="1" x14ac:dyDescent="0.25">
      <c r="B22" s="85" t="s">
        <v>139</v>
      </c>
      <c r="C22" s="428" t="e">
        <f>SUM(C19:C21)</f>
        <v>#DIV/0!</v>
      </c>
      <c r="D22" s="255" t="e">
        <f>E22/C22</f>
        <v>#DIV/0!</v>
      </c>
      <c r="E22" s="382" t="e">
        <f>SUM(E19:E21)</f>
        <v>#DIV/0!</v>
      </c>
      <c r="F22" s="73"/>
      <c r="G22" s="151"/>
    </row>
    <row r="23" spans="2:7" s="74" customFormat="1" ht="5.65" customHeight="1" thickTop="1" x14ac:dyDescent="0.2">
      <c r="B23" s="85"/>
      <c r="C23" s="81"/>
      <c r="D23" s="83"/>
      <c r="E23" s="150"/>
      <c r="F23" s="73"/>
      <c r="G23" s="151"/>
    </row>
    <row r="24" spans="2:7" s="74" customFormat="1" x14ac:dyDescent="0.2">
      <c r="B24" s="85" t="s">
        <v>163</v>
      </c>
      <c r="C24" s="81"/>
      <c r="D24" s="381">
        <f>'Berechnung Zeitanteile FE '!E8</f>
        <v>0</v>
      </c>
      <c r="E24" s="150"/>
      <c r="F24" s="73"/>
      <c r="G24" s="151"/>
    </row>
    <row r="25" spans="2:7" s="74" customFormat="1" ht="5.65" customHeight="1" x14ac:dyDescent="0.2">
      <c r="B25" s="85"/>
      <c r="C25" s="81"/>
      <c r="D25" s="83"/>
      <c r="E25" s="150"/>
      <c r="F25" s="73"/>
      <c r="G25" s="151"/>
    </row>
    <row r="26" spans="2:7" s="74" customFormat="1" x14ac:dyDescent="0.2">
      <c r="B26" s="152" t="s">
        <v>164</v>
      </c>
      <c r="C26" s="153"/>
      <c r="D26" s="386" t="e">
        <f>E22/D24</f>
        <v>#DIV/0!</v>
      </c>
      <c r="E26" s="154"/>
      <c r="F26" s="73"/>
      <c r="G26" s="75"/>
    </row>
    <row r="27" spans="2:7" s="74" customFormat="1" ht="11.25" customHeight="1" x14ac:dyDescent="0.2">
      <c r="C27" s="75"/>
      <c r="D27" s="72"/>
      <c r="E27" s="75"/>
      <c r="F27" s="72"/>
      <c r="G27" s="75"/>
    </row>
    <row r="28" spans="2:7" s="74" customFormat="1" x14ac:dyDescent="0.2">
      <c r="B28" s="86" t="s">
        <v>89</v>
      </c>
      <c r="C28" s="155"/>
      <c r="D28" s="156"/>
      <c r="E28" s="157"/>
      <c r="F28" s="75"/>
    </row>
    <row r="29" spans="2:7" s="74" customFormat="1" ht="25.5" x14ac:dyDescent="0.2">
      <c r="B29" s="87"/>
      <c r="C29" s="158" t="s">
        <v>86</v>
      </c>
      <c r="D29" s="159"/>
      <c r="E29" s="160" t="s">
        <v>88</v>
      </c>
      <c r="F29" s="75"/>
    </row>
    <row r="30" spans="2:7" s="74" customFormat="1" x14ac:dyDescent="0.2">
      <c r="B30" s="89"/>
      <c r="C30" s="88"/>
      <c r="D30" s="175" t="s">
        <v>135</v>
      </c>
      <c r="E30" s="162" t="e">
        <f>B10*'Berechnung Zeitanteile FE '!F32</f>
        <v>#DIV/0!</v>
      </c>
      <c r="F30" s="75"/>
    </row>
    <row r="31" spans="2:7" s="74" customFormat="1" x14ac:dyDescent="0.2">
      <c r="B31" s="90" t="s">
        <v>84</v>
      </c>
      <c r="C31" s="129" t="e">
        <f>Gesamtkosten!G9</f>
        <v>#DIV/0!</v>
      </c>
      <c r="D31" s="176" t="s">
        <v>136</v>
      </c>
      <c r="E31" s="162" t="e">
        <f>F10*'Berechnung Zeitanteile FE '!F34</f>
        <v>#DIV/0!</v>
      </c>
      <c r="F31" s="75"/>
    </row>
    <row r="32" spans="2:7" s="74" customFormat="1" x14ac:dyDescent="0.2">
      <c r="B32" s="91"/>
      <c r="C32" s="88"/>
      <c r="D32" s="176" t="s">
        <v>137</v>
      </c>
      <c r="E32" s="162" t="e">
        <f>E22</f>
        <v>#DIV/0!</v>
      </c>
      <c r="F32" s="75"/>
    </row>
    <row r="33" spans="1:7" s="74" customFormat="1" ht="13.5" thickBot="1" x14ac:dyDescent="0.25">
      <c r="B33" s="91" t="s">
        <v>131</v>
      </c>
      <c r="C33" s="92"/>
      <c r="D33" s="94" t="s">
        <v>32</v>
      </c>
      <c r="E33" s="183" t="e">
        <f>SUM(E30:E32)</f>
        <v>#DIV/0!</v>
      </c>
      <c r="F33" s="75"/>
    </row>
    <row r="34" spans="1:7" s="74" customFormat="1" ht="13.5" thickTop="1" x14ac:dyDescent="0.2">
      <c r="B34" s="89"/>
      <c r="C34" s="88"/>
      <c r="D34" s="159"/>
      <c r="E34" s="161"/>
      <c r="F34" s="75"/>
    </row>
    <row r="35" spans="1:7" s="74" customFormat="1" x14ac:dyDescent="0.2">
      <c r="B35" s="91" t="s">
        <v>85</v>
      </c>
      <c r="C35" s="258">
        <v>0.3</v>
      </c>
      <c r="D35" s="184" t="e">
        <f>E33*C35</f>
        <v>#DIV/0!</v>
      </c>
      <c r="E35" s="161"/>
      <c r="F35" s="75"/>
    </row>
    <row r="36" spans="1:7" s="74" customFormat="1" ht="5.65" customHeight="1" x14ac:dyDescent="0.2">
      <c r="B36" s="91"/>
      <c r="C36" s="159"/>
      <c r="D36" s="159"/>
      <c r="E36" s="161"/>
      <c r="F36" s="75"/>
    </row>
    <row r="37" spans="1:7" s="74" customFormat="1" x14ac:dyDescent="0.2">
      <c r="B37" s="91" t="s">
        <v>163</v>
      </c>
      <c r="C37" s="159"/>
      <c r="D37" s="383">
        <f>'Berechnung Zeitanteile FE '!E8</f>
        <v>0</v>
      </c>
      <c r="E37" s="161"/>
      <c r="F37" s="75"/>
    </row>
    <row r="38" spans="1:7" s="74" customFormat="1" ht="5.65" customHeight="1" x14ac:dyDescent="0.2">
      <c r="B38" s="89"/>
      <c r="C38" s="88"/>
      <c r="D38" s="159"/>
      <c r="E38" s="161"/>
      <c r="F38" s="75"/>
    </row>
    <row r="39" spans="1:7" s="74" customFormat="1" x14ac:dyDescent="0.2">
      <c r="B39" s="93" t="s">
        <v>165</v>
      </c>
      <c r="C39" s="163"/>
      <c r="D39" s="399" t="e">
        <f>D35/D37</f>
        <v>#DIV/0!</v>
      </c>
      <c r="E39" s="164"/>
      <c r="F39" s="75"/>
    </row>
    <row r="40" spans="1:7" s="74" customFormat="1" x14ac:dyDescent="0.2">
      <c r="C40" s="75"/>
      <c r="F40" s="73"/>
      <c r="G40" s="75"/>
    </row>
    <row r="41" spans="1:7" s="74" customFormat="1" x14ac:dyDescent="0.2">
      <c r="A41" s="165" t="s">
        <v>161</v>
      </c>
      <c r="B41" s="166" t="e">
        <f>B16</f>
        <v>#DIV/0!</v>
      </c>
      <c r="C41" s="75"/>
      <c r="E41" s="78" t="s">
        <v>162</v>
      </c>
      <c r="F41" s="68" t="e">
        <f>F16</f>
        <v>#DIV/0!</v>
      </c>
      <c r="G41" s="75"/>
    </row>
    <row r="42" spans="1:7" s="74" customFormat="1" x14ac:dyDescent="0.2">
      <c r="A42" s="97" t="s">
        <v>166</v>
      </c>
      <c r="B42" s="98" t="e">
        <f>D26</f>
        <v>#DIV/0!</v>
      </c>
      <c r="C42" s="75"/>
      <c r="E42" s="97" t="s">
        <v>166</v>
      </c>
      <c r="F42" s="98" t="e">
        <f>D26</f>
        <v>#DIV/0!</v>
      </c>
      <c r="G42" s="75"/>
    </row>
    <row r="43" spans="1:7" s="74" customFormat="1" x14ac:dyDescent="0.2">
      <c r="A43" s="96" t="s">
        <v>167</v>
      </c>
      <c r="B43" s="167" t="e">
        <f>D39</f>
        <v>#DIV/0!</v>
      </c>
      <c r="C43" s="75"/>
      <c r="D43" s="73"/>
      <c r="E43" s="96" t="s">
        <v>167</v>
      </c>
      <c r="F43" s="94" t="e">
        <f>D39</f>
        <v>#DIV/0!</v>
      </c>
      <c r="G43" s="75"/>
    </row>
    <row r="44" spans="1:7" x14ac:dyDescent="0.2">
      <c r="A44" s="165" t="s">
        <v>168</v>
      </c>
      <c r="B44" s="166" t="e">
        <f>B41+B42+B43</f>
        <v>#DIV/0!</v>
      </c>
      <c r="E44" s="80" t="s">
        <v>169</v>
      </c>
      <c r="F44" s="68" t="e">
        <f>F41+F42+F43</f>
        <v>#DIV/0!</v>
      </c>
      <c r="G44" s="75"/>
    </row>
    <row r="46" spans="1:7" x14ac:dyDescent="0.2">
      <c r="A46" s="69" t="s">
        <v>80</v>
      </c>
      <c r="B46" s="70">
        <f>'Berechnung Zeitanteile FE '!F10</f>
        <v>0</v>
      </c>
      <c r="F46" s="70">
        <f>'Berechnung Zeitanteile FE '!F12</f>
        <v>0</v>
      </c>
    </row>
    <row r="47" spans="1:7" ht="13.5" thickBot="1" x14ac:dyDescent="0.25"/>
    <row r="48" spans="1:7" ht="13.5" thickBot="1" x14ac:dyDescent="0.25">
      <c r="A48" s="168" t="s">
        <v>81</v>
      </c>
      <c r="B48" s="95"/>
      <c r="C48" s="95"/>
      <c r="D48" s="398">
        <f>IFERROR((B44*B46)+(F44*F46),0)</f>
        <v>0</v>
      </c>
      <c r="E48" s="118" t="s">
        <v>113</v>
      </c>
      <c r="F48" s="169">
        <f>IFERROR(D48/0.95,0)</f>
        <v>0</v>
      </c>
    </row>
    <row r="49" spans="1:7" ht="13.5" thickBot="1" x14ac:dyDescent="0.25">
      <c r="A49" s="168" t="s">
        <v>178</v>
      </c>
      <c r="B49" s="95"/>
      <c r="C49" s="95"/>
      <c r="D49" s="398"/>
      <c r="E49" s="118"/>
      <c r="F49" s="169">
        <f>ROUND((F48+0.9*F48)/2,2)</f>
        <v>0</v>
      </c>
    </row>
    <row r="50" spans="1:7" ht="13.5" thickBot="1" x14ac:dyDescent="0.25">
      <c r="A50" s="168" t="s">
        <v>179</v>
      </c>
      <c r="B50" s="95"/>
      <c r="C50" s="95"/>
      <c r="D50" s="398"/>
      <c r="E50" s="118"/>
      <c r="F50" s="169">
        <f>ROUND((F48+0.9*F48+0.9*F48)/3,2)</f>
        <v>0</v>
      </c>
    </row>
    <row r="51" spans="1:7" ht="13.5" thickBot="1" x14ac:dyDescent="0.25">
      <c r="A51" s="168" t="s">
        <v>177</v>
      </c>
      <c r="B51" s="95"/>
      <c r="C51" s="95"/>
      <c r="D51" s="398"/>
      <c r="E51" s="118"/>
      <c r="F51" s="169">
        <f>IFERROR(B44/'Berechnung Zeitanteile FE '!H19*120,0)</f>
        <v>0</v>
      </c>
    </row>
    <row r="53" spans="1:7" x14ac:dyDescent="0.2">
      <c r="B53" s="52"/>
      <c r="C53" s="52"/>
      <c r="F53" s="52"/>
      <c r="G53" s="52"/>
    </row>
    <row r="54" spans="1:7" x14ac:dyDescent="0.2">
      <c r="B54" s="52"/>
      <c r="C54" s="52"/>
      <c r="F54" s="52"/>
      <c r="G54" s="52"/>
    </row>
    <row r="55" spans="1:7" x14ac:dyDescent="0.2">
      <c r="B55" s="52"/>
      <c r="C55" s="52"/>
      <c r="F55" s="52"/>
      <c r="G55" s="52"/>
    </row>
    <row r="56" spans="1:7" x14ac:dyDescent="0.2">
      <c r="B56" s="52"/>
      <c r="C56" s="52"/>
      <c r="F56" s="52"/>
      <c r="G56" s="52"/>
    </row>
    <row r="57" spans="1:7" x14ac:dyDescent="0.2">
      <c r="B57" s="52"/>
      <c r="C57" s="52"/>
      <c r="F57" s="52"/>
      <c r="G57" s="52"/>
    </row>
    <row r="58" spans="1:7" x14ac:dyDescent="0.2">
      <c r="B58" s="52"/>
      <c r="C58" s="52"/>
      <c r="F58" s="52"/>
      <c r="G58" s="52"/>
    </row>
    <row r="59" spans="1:7" x14ac:dyDescent="0.2">
      <c r="B59" s="52"/>
      <c r="C59" s="52"/>
      <c r="F59" s="52"/>
      <c r="G59" s="52"/>
    </row>
    <row r="60" spans="1:7" x14ac:dyDescent="0.2">
      <c r="B60" s="52"/>
      <c r="C60" s="52"/>
      <c r="F60" s="52"/>
      <c r="G60" s="52"/>
    </row>
    <row r="61" spans="1:7" x14ac:dyDescent="0.2">
      <c r="B61" s="52"/>
      <c r="C61" s="52"/>
      <c r="F61" s="52"/>
      <c r="G61" s="52"/>
    </row>
    <row r="62" spans="1:7" x14ac:dyDescent="0.2">
      <c r="B62" s="52"/>
      <c r="C62" s="52"/>
      <c r="F62" s="52"/>
      <c r="G62" s="52"/>
    </row>
    <row r="63" spans="1:7" x14ac:dyDescent="0.2">
      <c r="B63" s="52"/>
      <c r="C63" s="52"/>
      <c r="F63" s="52"/>
      <c r="G63" s="52"/>
    </row>
    <row r="64" spans="1:7" x14ac:dyDescent="0.2">
      <c r="B64" s="52"/>
      <c r="C64" s="52"/>
      <c r="F64" s="52"/>
      <c r="G64" s="52"/>
    </row>
    <row r="65" spans="2:7" x14ac:dyDescent="0.2">
      <c r="B65" s="52"/>
      <c r="C65" s="52"/>
      <c r="F65" s="52"/>
      <c r="G65" s="52"/>
    </row>
    <row r="66" spans="2:7" x14ac:dyDescent="0.2">
      <c r="B66" s="52"/>
      <c r="C66" s="52"/>
      <c r="F66" s="52"/>
      <c r="G66" s="52"/>
    </row>
    <row r="67" spans="2:7" x14ac:dyDescent="0.2">
      <c r="B67" s="52"/>
      <c r="C67" s="52"/>
      <c r="F67" s="52"/>
      <c r="G67" s="52"/>
    </row>
    <row r="68" spans="2:7" x14ac:dyDescent="0.2">
      <c r="B68" s="52"/>
      <c r="C68" s="52"/>
      <c r="F68" s="52"/>
      <c r="G68" s="52"/>
    </row>
    <row r="69" spans="2:7" x14ac:dyDescent="0.2">
      <c r="B69" s="52"/>
      <c r="C69" s="52"/>
      <c r="F69" s="52"/>
      <c r="G69" s="52"/>
    </row>
    <row r="70" spans="2:7" x14ac:dyDescent="0.2">
      <c r="B70" s="52"/>
      <c r="C70" s="52"/>
      <c r="F70" s="52"/>
      <c r="G70" s="52"/>
    </row>
    <row r="71" spans="2:7" x14ac:dyDescent="0.2">
      <c r="B71" s="52"/>
      <c r="C71" s="52"/>
      <c r="F71" s="52"/>
      <c r="G71" s="52"/>
    </row>
    <row r="72" spans="2:7" x14ac:dyDescent="0.2">
      <c r="B72" s="52"/>
      <c r="C72" s="52"/>
      <c r="F72" s="52"/>
      <c r="G72" s="52"/>
    </row>
    <row r="73" spans="2:7" x14ac:dyDescent="0.2">
      <c r="B73" s="52"/>
      <c r="C73" s="52"/>
      <c r="F73" s="52"/>
      <c r="G73" s="52"/>
    </row>
    <row r="74" spans="2:7" x14ac:dyDescent="0.2">
      <c r="B74" s="52"/>
      <c r="C74" s="52"/>
      <c r="F74" s="52"/>
      <c r="G74" s="52"/>
    </row>
    <row r="75" spans="2:7" x14ac:dyDescent="0.2">
      <c r="B75" s="52"/>
      <c r="C75" s="52"/>
      <c r="F75" s="52"/>
      <c r="G75" s="52"/>
    </row>
    <row r="76" spans="2:7" x14ac:dyDescent="0.2">
      <c r="B76" s="52"/>
      <c r="C76" s="52"/>
      <c r="F76" s="52"/>
      <c r="G76" s="52"/>
    </row>
    <row r="77" spans="2:7" x14ac:dyDescent="0.2">
      <c r="B77" s="52"/>
      <c r="C77" s="52"/>
      <c r="F77" s="52"/>
      <c r="G77" s="52"/>
    </row>
    <row r="78" spans="2:7" x14ac:dyDescent="0.2">
      <c r="B78" s="52"/>
      <c r="C78" s="52"/>
      <c r="F78" s="52"/>
      <c r="G78" s="52"/>
    </row>
    <row r="79" spans="2:7" x14ac:dyDescent="0.2">
      <c r="B79" s="52"/>
      <c r="C79" s="52"/>
      <c r="F79" s="52"/>
      <c r="G79" s="52"/>
    </row>
    <row r="80" spans="2:7" x14ac:dyDescent="0.2">
      <c r="B80" s="52"/>
      <c r="C80" s="52"/>
      <c r="F80" s="52"/>
      <c r="G80" s="52"/>
    </row>
    <row r="81" spans="2:7" x14ac:dyDescent="0.2">
      <c r="B81" s="52"/>
      <c r="C81" s="52"/>
      <c r="F81" s="52"/>
      <c r="G81" s="52"/>
    </row>
    <row r="82" spans="2:7" x14ac:dyDescent="0.2">
      <c r="B82" s="52"/>
      <c r="C82" s="52"/>
      <c r="F82" s="52"/>
      <c r="G82" s="52"/>
    </row>
    <row r="83" spans="2:7" x14ac:dyDescent="0.2">
      <c r="B83" s="52"/>
      <c r="C83" s="52"/>
      <c r="F83" s="52"/>
      <c r="G83" s="52"/>
    </row>
    <row r="84" spans="2:7" x14ac:dyDescent="0.2">
      <c r="B84" s="52"/>
      <c r="C84" s="52"/>
      <c r="F84" s="52"/>
      <c r="G84" s="52"/>
    </row>
    <row r="85" spans="2:7" x14ac:dyDescent="0.2">
      <c r="B85" s="52"/>
      <c r="C85" s="52"/>
      <c r="F85" s="52"/>
      <c r="G85" s="52"/>
    </row>
    <row r="86" spans="2:7" x14ac:dyDescent="0.2">
      <c r="B86" s="52"/>
      <c r="C86" s="52"/>
      <c r="F86" s="52"/>
      <c r="G86" s="52"/>
    </row>
    <row r="87" spans="2:7" x14ac:dyDescent="0.2">
      <c r="B87" s="52"/>
      <c r="C87" s="52"/>
      <c r="F87" s="52"/>
      <c r="G87" s="52"/>
    </row>
    <row r="88" spans="2:7" x14ac:dyDescent="0.2">
      <c r="B88" s="52"/>
      <c r="C88" s="52"/>
      <c r="F88" s="52"/>
      <c r="G88" s="52"/>
    </row>
    <row r="89" spans="2:7" x14ac:dyDescent="0.2">
      <c r="B89" s="52"/>
      <c r="C89" s="52"/>
      <c r="F89" s="52"/>
      <c r="G89" s="52"/>
    </row>
    <row r="90" spans="2:7" x14ac:dyDescent="0.2">
      <c r="B90" s="52"/>
      <c r="C90" s="52"/>
      <c r="F90" s="52"/>
      <c r="G90" s="52"/>
    </row>
    <row r="91" spans="2:7" x14ac:dyDescent="0.2">
      <c r="B91" s="52"/>
      <c r="C91" s="52"/>
      <c r="F91" s="52"/>
      <c r="G91" s="52"/>
    </row>
    <row r="92" spans="2:7" x14ac:dyDescent="0.2">
      <c r="B92" s="52"/>
      <c r="C92" s="52"/>
      <c r="F92" s="52"/>
      <c r="G92" s="52"/>
    </row>
    <row r="93" spans="2:7" x14ac:dyDescent="0.2">
      <c r="B93" s="52"/>
      <c r="C93" s="52"/>
      <c r="F93" s="52"/>
      <c r="G93" s="52"/>
    </row>
    <row r="94" spans="2:7" x14ac:dyDescent="0.2">
      <c r="B94" s="52"/>
      <c r="C94" s="52"/>
      <c r="F94" s="52"/>
      <c r="G94" s="52"/>
    </row>
    <row r="95" spans="2:7" x14ac:dyDescent="0.2">
      <c r="B95" s="52"/>
      <c r="C95" s="52"/>
      <c r="F95" s="52"/>
      <c r="G95" s="52"/>
    </row>
    <row r="96" spans="2:7" x14ac:dyDescent="0.2">
      <c r="B96" s="52"/>
      <c r="C96" s="52"/>
      <c r="F96" s="52"/>
      <c r="G96" s="52"/>
    </row>
    <row r="97" spans="2:7" x14ac:dyDescent="0.2">
      <c r="B97" s="52"/>
      <c r="C97" s="52"/>
      <c r="F97" s="52"/>
      <c r="G97" s="52"/>
    </row>
    <row r="98" spans="2:7" x14ac:dyDescent="0.2">
      <c r="B98" s="52"/>
      <c r="C98" s="52"/>
      <c r="F98" s="52"/>
      <c r="G98" s="52"/>
    </row>
    <row r="99" spans="2:7" x14ac:dyDescent="0.2">
      <c r="B99" s="52"/>
      <c r="C99" s="52"/>
      <c r="F99" s="52"/>
      <c r="G99" s="52"/>
    </row>
    <row r="100" spans="2:7" x14ac:dyDescent="0.2">
      <c r="B100" s="52"/>
      <c r="C100" s="52"/>
      <c r="F100" s="52"/>
      <c r="G100" s="52"/>
    </row>
    <row r="101" spans="2:7" x14ac:dyDescent="0.2">
      <c r="B101" s="52"/>
      <c r="C101" s="52"/>
      <c r="F101" s="52"/>
      <c r="G101" s="52"/>
    </row>
    <row r="102" spans="2:7" x14ac:dyDescent="0.2">
      <c r="B102" s="52"/>
      <c r="C102" s="52"/>
      <c r="F102" s="52"/>
      <c r="G102" s="52"/>
    </row>
    <row r="103" spans="2:7" x14ac:dyDescent="0.2">
      <c r="B103" s="52"/>
      <c r="C103" s="52"/>
      <c r="F103" s="52"/>
      <c r="G103" s="52"/>
    </row>
    <row r="104" spans="2:7" x14ac:dyDescent="0.2">
      <c r="B104" s="52"/>
      <c r="C104" s="52"/>
      <c r="F104" s="52"/>
      <c r="G104" s="52"/>
    </row>
    <row r="105" spans="2:7" x14ac:dyDescent="0.2">
      <c r="B105" s="52"/>
      <c r="C105" s="52"/>
      <c r="F105" s="52"/>
      <c r="G105" s="52"/>
    </row>
    <row r="106" spans="2:7" x14ac:dyDescent="0.2">
      <c r="B106" s="52"/>
      <c r="C106" s="52"/>
      <c r="F106" s="52"/>
      <c r="G106" s="52"/>
    </row>
    <row r="107" spans="2:7" x14ac:dyDescent="0.2">
      <c r="B107" s="52"/>
      <c r="C107" s="52"/>
      <c r="F107" s="52"/>
      <c r="G107" s="52"/>
    </row>
    <row r="108" spans="2:7" x14ac:dyDescent="0.2">
      <c r="B108" s="52"/>
      <c r="C108" s="52"/>
      <c r="F108" s="52"/>
      <c r="G108" s="52"/>
    </row>
    <row r="109" spans="2:7" x14ac:dyDescent="0.2">
      <c r="B109" s="52"/>
      <c r="C109" s="52"/>
      <c r="F109" s="52"/>
      <c r="G109" s="52"/>
    </row>
    <row r="110" spans="2:7" x14ac:dyDescent="0.2">
      <c r="B110" s="52"/>
      <c r="C110" s="52"/>
      <c r="F110" s="52"/>
      <c r="G110" s="52"/>
    </row>
    <row r="111" spans="2:7" x14ac:dyDescent="0.2">
      <c r="B111" s="52"/>
      <c r="C111" s="52"/>
      <c r="F111" s="52"/>
      <c r="G111" s="52"/>
    </row>
    <row r="112" spans="2:7" x14ac:dyDescent="0.2">
      <c r="B112" s="52"/>
      <c r="C112" s="52"/>
      <c r="F112" s="52"/>
      <c r="G112" s="52"/>
    </row>
    <row r="113" spans="2:7" x14ac:dyDescent="0.2">
      <c r="B113" s="52"/>
      <c r="C113" s="52"/>
      <c r="F113" s="52"/>
      <c r="G113" s="52"/>
    </row>
    <row r="114" spans="2:7" x14ac:dyDescent="0.2">
      <c r="B114" s="52"/>
      <c r="C114" s="52"/>
      <c r="F114" s="52"/>
      <c r="G114" s="52"/>
    </row>
    <row r="115" spans="2:7" x14ac:dyDescent="0.2">
      <c r="B115" s="52"/>
      <c r="C115" s="52"/>
      <c r="F115" s="52"/>
      <c r="G115" s="52"/>
    </row>
    <row r="116" spans="2:7" x14ac:dyDescent="0.2">
      <c r="B116" s="52"/>
      <c r="C116" s="52"/>
      <c r="F116" s="52"/>
      <c r="G116" s="52"/>
    </row>
    <row r="117" spans="2:7" x14ac:dyDescent="0.2">
      <c r="B117" s="52"/>
      <c r="C117" s="52"/>
      <c r="F117" s="52"/>
      <c r="G117" s="52"/>
    </row>
    <row r="118" spans="2:7" x14ac:dyDescent="0.2">
      <c r="B118" s="52"/>
      <c r="C118" s="52"/>
      <c r="F118" s="52"/>
      <c r="G118" s="52"/>
    </row>
    <row r="119" spans="2:7" x14ac:dyDescent="0.2">
      <c r="B119" s="52"/>
      <c r="C119" s="52"/>
      <c r="F119" s="52"/>
      <c r="G119" s="52"/>
    </row>
    <row r="120" spans="2:7" x14ac:dyDescent="0.2">
      <c r="B120" s="52"/>
      <c r="C120" s="52"/>
      <c r="F120" s="52"/>
      <c r="G120" s="52"/>
    </row>
    <row r="121" spans="2:7" x14ac:dyDescent="0.2">
      <c r="B121" s="52"/>
      <c r="C121" s="52"/>
      <c r="F121" s="52"/>
      <c r="G121" s="52"/>
    </row>
    <row r="122" spans="2:7" x14ac:dyDescent="0.2">
      <c r="B122" s="52"/>
      <c r="C122" s="52"/>
      <c r="F122" s="52"/>
      <c r="G122" s="52"/>
    </row>
    <row r="123" spans="2:7" x14ac:dyDescent="0.2">
      <c r="B123" s="52"/>
      <c r="C123" s="52"/>
      <c r="F123" s="52"/>
      <c r="G123" s="52"/>
    </row>
    <row r="124" spans="2:7" x14ac:dyDescent="0.2">
      <c r="B124" s="52"/>
      <c r="C124" s="52"/>
      <c r="F124" s="52"/>
      <c r="G124" s="52"/>
    </row>
    <row r="125" spans="2:7" x14ac:dyDescent="0.2">
      <c r="B125" s="52"/>
      <c r="C125" s="52"/>
      <c r="F125" s="52"/>
      <c r="G125" s="52"/>
    </row>
    <row r="126" spans="2:7" x14ac:dyDescent="0.2">
      <c r="B126" s="52"/>
      <c r="C126" s="52"/>
      <c r="F126" s="52"/>
      <c r="G126" s="52"/>
    </row>
    <row r="127" spans="2:7" x14ac:dyDescent="0.2">
      <c r="B127" s="52"/>
      <c r="C127" s="52"/>
      <c r="F127" s="52"/>
      <c r="G127" s="52"/>
    </row>
    <row r="128" spans="2:7" x14ac:dyDescent="0.2">
      <c r="B128" s="52"/>
      <c r="C128" s="52"/>
      <c r="F128" s="52"/>
      <c r="G128" s="52"/>
    </row>
    <row r="129" spans="2:7" x14ac:dyDescent="0.2">
      <c r="B129" s="52"/>
      <c r="C129" s="52"/>
      <c r="F129" s="52"/>
      <c r="G129" s="52"/>
    </row>
    <row r="130" spans="2:7" x14ac:dyDescent="0.2">
      <c r="B130" s="52"/>
      <c r="C130" s="52"/>
      <c r="F130" s="52"/>
      <c r="G130" s="52"/>
    </row>
    <row r="131" spans="2:7" x14ac:dyDescent="0.2">
      <c r="B131" s="52"/>
      <c r="C131" s="52"/>
      <c r="F131" s="52"/>
      <c r="G131" s="52"/>
    </row>
    <row r="132" spans="2:7" x14ac:dyDescent="0.2">
      <c r="B132" s="52"/>
      <c r="C132" s="52"/>
      <c r="F132" s="52"/>
      <c r="G132" s="52"/>
    </row>
    <row r="133" spans="2:7" x14ac:dyDescent="0.2">
      <c r="B133" s="52"/>
      <c r="C133" s="52"/>
      <c r="F133" s="52"/>
      <c r="G133" s="52"/>
    </row>
    <row r="134" spans="2:7" x14ac:dyDescent="0.2">
      <c r="B134" s="52"/>
      <c r="C134" s="52"/>
      <c r="F134" s="52"/>
      <c r="G134" s="52"/>
    </row>
    <row r="135" spans="2:7" x14ac:dyDescent="0.2">
      <c r="B135" s="52"/>
      <c r="C135" s="52"/>
      <c r="F135" s="52"/>
      <c r="G135" s="52"/>
    </row>
    <row r="136" spans="2:7" x14ac:dyDescent="0.2">
      <c r="B136" s="52"/>
      <c r="C136" s="52"/>
      <c r="F136" s="52"/>
      <c r="G136" s="52"/>
    </row>
    <row r="137" spans="2:7" x14ac:dyDescent="0.2">
      <c r="B137" s="52"/>
      <c r="C137" s="52"/>
      <c r="F137" s="52"/>
      <c r="G137" s="52"/>
    </row>
    <row r="138" spans="2:7" x14ac:dyDescent="0.2">
      <c r="B138" s="52"/>
      <c r="C138" s="52"/>
      <c r="F138" s="52"/>
      <c r="G138" s="52"/>
    </row>
    <row r="139" spans="2:7" x14ac:dyDescent="0.2">
      <c r="B139" s="52"/>
      <c r="C139" s="52"/>
      <c r="F139" s="52"/>
      <c r="G139" s="52"/>
    </row>
    <row r="140" spans="2:7" x14ac:dyDescent="0.2">
      <c r="B140" s="52"/>
      <c r="C140" s="52"/>
      <c r="F140" s="52"/>
      <c r="G140" s="52"/>
    </row>
    <row r="141" spans="2:7" x14ac:dyDescent="0.2">
      <c r="B141" s="52"/>
      <c r="C141" s="52"/>
      <c r="F141" s="52"/>
      <c r="G141" s="52"/>
    </row>
    <row r="142" spans="2:7" x14ac:dyDescent="0.2">
      <c r="B142" s="52"/>
      <c r="C142" s="52"/>
      <c r="F142" s="52"/>
      <c r="G142" s="52"/>
    </row>
    <row r="143" spans="2:7" x14ac:dyDescent="0.2">
      <c r="B143" s="52"/>
      <c r="C143" s="52"/>
      <c r="F143" s="52"/>
      <c r="G143" s="52"/>
    </row>
    <row r="144" spans="2:7" x14ac:dyDescent="0.2">
      <c r="B144" s="52"/>
      <c r="C144" s="52"/>
      <c r="F144" s="52"/>
      <c r="G144" s="52"/>
    </row>
    <row r="145" spans="2:7" x14ac:dyDescent="0.2">
      <c r="B145" s="52"/>
      <c r="C145" s="52"/>
      <c r="F145" s="52"/>
      <c r="G145" s="52"/>
    </row>
    <row r="146" spans="2:7" x14ac:dyDescent="0.2">
      <c r="B146" s="52"/>
      <c r="C146" s="52"/>
      <c r="F146" s="52"/>
      <c r="G146" s="52"/>
    </row>
    <row r="147" spans="2:7" x14ac:dyDescent="0.2">
      <c r="B147" s="52"/>
      <c r="C147" s="52"/>
      <c r="F147" s="52"/>
      <c r="G147" s="52"/>
    </row>
    <row r="148" spans="2:7" x14ac:dyDescent="0.2">
      <c r="B148" s="52"/>
      <c r="C148" s="52"/>
      <c r="F148" s="52"/>
      <c r="G148" s="52"/>
    </row>
    <row r="149" spans="2:7" x14ac:dyDescent="0.2">
      <c r="B149" s="52"/>
      <c r="C149" s="52"/>
      <c r="F149" s="52"/>
      <c r="G149" s="52"/>
    </row>
    <row r="150" spans="2:7" x14ac:dyDescent="0.2">
      <c r="B150" s="52"/>
      <c r="C150" s="52"/>
      <c r="F150" s="52"/>
      <c r="G150" s="52"/>
    </row>
    <row r="151" spans="2:7" x14ac:dyDescent="0.2">
      <c r="B151" s="52"/>
      <c r="C151" s="52"/>
      <c r="F151" s="52"/>
      <c r="G151" s="52"/>
    </row>
    <row r="152" spans="2:7" x14ac:dyDescent="0.2">
      <c r="B152" s="52"/>
      <c r="C152" s="52"/>
      <c r="F152" s="52"/>
      <c r="G152" s="52"/>
    </row>
    <row r="153" spans="2:7" x14ac:dyDescent="0.2">
      <c r="B153" s="52"/>
      <c r="C153" s="52"/>
      <c r="F153" s="52"/>
      <c r="G153" s="52"/>
    </row>
    <row r="154" spans="2:7" x14ac:dyDescent="0.2">
      <c r="B154" s="52"/>
      <c r="C154" s="52"/>
      <c r="F154" s="52"/>
      <c r="G154" s="52"/>
    </row>
    <row r="155" spans="2:7" x14ac:dyDescent="0.2">
      <c r="B155" s="52"/>
      <c r="C155" s="52"/>
      <c r="F155" s="52"/>
      <c r="G155" s="52"/>
    </row>
    <row r="156" spans="2:7" x14ac:dyDescent="0.2">
      <c r="B156" s="52"/>
      <c r="C156" s="52"/>
      <c r="F156" s="52"/>
      <c r="G156" s="52"/>
    </row>
    <row r="157" spans="2:7" x14ac:dyDescent="0.2">
      <c r="B157" s="52"/>
      <c r="C157" s="52"/>
      <c r="F157" s="52"/>
      <c r="G157" s="52"/>
    </row>
    <row r="158" spans="2:7" x14ac:dyDescent="0.2">
      <c r="B158" s="52"/>
      <c r="C158" s="52"/>
      <c r="F158" s="52"/>
      <c r="G158" s="52"/>
    </row>
    <row r="159" spans="2:7" x14ac:dyDescent="0.2">
      <c r="B159" s="52"/>
      <c r="C159" s="52"/>
      <c r="F159" s="52"/>
      <c r="G159" s="52"/>
    </row>
    <row r="160" spans="2:7" x14ac:dyDescent="0.2">
      <c r="B160" s="52"/>
      <c r="C160" s="52"/>
      <c r="F160" s="52"/>
      <c r="G160" s="52"/>
    </row>
    <row r="161" spans="2:7" x14ac:dyDescent="0.2">
      <c r="B161" s="52"/>
      <c r="C161" s="52"/>
      <c r="F161" s="52"/>
      <c r="G161" s="52"/>
    </row>
    <row r="162" spans="2:7" x14ac:dyDescent="0.2">
      <c r="B162" s="52"/>
      <c r="C162" s="52"/>
      <c r="F162" s="52"/>
      <c r="G162" s="52"/>
    </row>
    <row r="163" spans="2:7" x14ac:dyDescent="0.2">
      <c r="B163" s="52"/>
      <c r="C163" s="52"/>
      <c r="F163" s="52"/>
      <c r="G163" s="52"/>
    </row>
    <row r="164" spans="2:7" x14ac:dyDescent="0.2">
      <c r="B164" s="52"/>
      <c r="C164" s="52"/>
      <c r="F164" s="52"/>
      <c r="G164" s="52"/>
    </row>
    <row r="165" spans="2:7" x14ac:dyDescent="0.2">
      <c r="B165" s="52"/>
      <c r="C165" s="52"/>
      <c r="F165" s="52"/>
      <c r="G165" s="52"/>
    </row>
    <row r="166" spans="2:7" x14ac:dyDescent="0.2">
      <c r="B166" s="52"/>
      <c r="C166" s="52"/>
      <c r="F166" s="52"/>
      <c r="G166" s="52"/>
    </row>
    <row r="167" spans="2:7" x14ac:dyDescent="0.2">
      <c r="B167" s="52"/>
      <c r="C167" s="52"/>
      <c r="F167" s="52"/>
      <c r="G167" s="52"/>
    </row>
    <row r="168" spans="2:7" x14ac:dyDescent="0.2">
      <c r="B168" s="52"/>
      <c r="C168" s="52"/>
      <c r="F168" s="52"/>
      <c r="G168" s="52"/>
    </row>
    <row r="169" spans="2:7" x14ac:dyDescent="0.2">
      <c r="B169" s="52"/>
      <c r="C169" s="52"/>
      <c r="F169" s="52"/>
      <c r="G169" s="52"/>
    </row>
    <row r="170" spans="2:7" x14ac:dyDescent="0.2">
      <c r="B170" s="52"/>
      <c r="C170" s="52"/>
      <c r="F170" s="52"/>
      <c r="G170" s="52"/>
    </row>
    <row r="171" spans="2:7" x14ac:dyDescent="0.2">
      <c r="B171" s="52"/>
      <c r="C171" s="52"/>
      <c r="F171" s="52"/>
      <c r="G171" s="52"/>
    </row>
    <row r="172" spans="2:7" x14ac:dyDescent="0.2">
      <c r="B172" s="52"/>
      <c r="C172" s="52"/>
      <c r="F172" s="52"/>
      <c r="G172" s="52"/>
    </row>
    <row r="173" spans="2:7" x14ac:dyDescent="0.2">
      <c r="B173" s="52"/>
      <c r="C173" s="52"/>
      <c r="F173" s="52"/>
      <c r="G173" s="52"/>
    </row>
    <row r="174" spans="2:7" x14ac:dyDescent="0.2">
      <c r="B174" s="52"/>
      <c r="C174" s="52"/>
      <c r="F174" s="52"/>
      <c r="G174" s="52"/>
    </row>
    <row r="175" spans="2:7" x14ac:dyDescent="0.2">
      <c r="B175" s="52"/>
      <c r="C175" s="52"/>
      <c r="F175" s="52"/>
      <c r="G175" s="52"/>
    </row>
    <row r="176" spans="2:7" x14ac:dyDescent="0.2">
      <c r="B176" s="52"/>
      <c r="C176" s="52"/>
      <c r="F176" s="52"/>
      <c r="G176" s="52"/>
    </row>
    <row r="177" spans="2:7" x14ac:dyDescent="0.2">
      <c r="B177" s="52"/>
      <c r="C177" s="52"/>
      <c r="F177" s="52"/>
      <c r="G177" s="52"/>
    </row>
  </sheetData>
  <sheetProtection password="F977" sheet="1" objects="1" scenarios="1"/>
  <mergeCells count="2">
    <mergeCell ref="B1:C1"/>
    <mergeCell ref="F1:G1"/>
  </mergeCells>
  <conditionalFormatting sqref="C31">
    <cfRule type="cellIs" dxfId="0" priority="1" operator="greaterThan">
      <formula>0.3001</formula>
    </cfRule>
  </conditionalFormatting>
  <pageMargins left="0.39370078740157483" right="0.19685039370078741" top="0.39370078740157483" bottom="0.39370078740157483" header="0.19685039370078741" footer="0.11811023622047245"/>
  <pageSetup paperSize="9" scale="85" orientation="landscape" r:id="rId1"/>
  <headerFooter alignWithMargins="0">
    <oddHeader>&amp;L&amp;F&amp;C&amp;A&amp;R&amp;D</oddHeader>
  </headerFooter>
  <ignoredErrors>
    <ignoredError sqref="D26" evalError="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zoomScaleNormal="100" zoomScaleSheetLayoutView="87" workbookViewId="0">
      <selection activeCell="F65" sqref="F65"/>
    </sheetView>
  </sheetViews>
  <sheetFormatPr baseColWidth="10" defaultColWidth="11.42578125" defaultRowHeight="12.75" x14ac:dyDescent="0.2"/>
  <cols>
    <col min="1" max="1" width="22.7109375" style="1" customWidth="1"/>
    <col min="2" max="2" width="17.5703125" style="1" bestFit="1" customWidth="1"/>
    <col min="3" max="3" width="16.28515625" style="1" bestFit="1" customWidth="1"/>
    <col min="4" max="4" width="14.5703125" style="1" bestFit="1" customWidth="1"/>
    <col min="5" max="5" width="11" style="1" bestFit="1" customWidth="1"/>
    <col min="6" max="6" width="13.5703125" style="397" bestFit="1" customWidth="1"/>
    <col min="7" max="16384" width="11.42578125" style="1"/>
  </cols>
  <sheetData>
    <row r="1" spans="1:8" x14ac:dyDescent="0.2">
      <c r="A1" s="259"/>
      <c r="B1" s="260"/>
      <c r="C1" s="260"/>
      <c r="D1" s="260"/>
      <c r="E1" s="260"/>
      <c r="F1" s="387"/>
    </row>
    <row r="2" spans="1:8" x14ac:dyDescent="0.2">
      <c r="A2" s="261" t="s">
        <v>92</v>
      </c>
      <c r="B2" s="262"/>
      <c r="C2" s="262"/>
      <c r="D2" s="262"/>
      <c r="E2" s="283"/>
      <c r="F2" s="388"/>
    </row>
    <row r="3" spans="1:8" ht="13.5" thickBot="1" x14ac:dyDescent="0.25">
      <c r="A3" s="263"/>
      <c r="B3" s="57"/>
      <c r="C3" s="57"/>
      <c r="D3" s="57"/>
      <c r="E3" s="57"/>
      <c r="F3" s="388"/>
    </row>
    <row r="4" spans="1:8" x14ac:dyDescent="0.2">
      <c r="A4" s="99" t="s">
        <v>91</v>
      </c>
      <c r="B4" s="100"/>
      <c r="C4" s="100"/>
      <c r="D4" s="100"/>
      <c r="E4" s="101"/>
      <c r="F4" s="388"/>
    </row>
    <row r="5" spans="1:8" x14ac:dyDescent="0.2">
      <c r="A5" s="102"/>
      <c r="B5" s="103"/>
      <c r="C5" s="103"/>
      <c r="D5" s="103"/>
      <c r="E5" s="61"/>
      <c r="F5" s="388"/>
    </row>
    <row r="6" spans="1:8" x14ac:dyDescent="0.2">
      <c r="A6" s="104"/>
      <c r="B6" s="103"/>
      <c r="C6" s="29" t="s">
        <v>93</v>
      </c>
      <c r="D6" s="29" t="s">
        <v>101</v>
      </c>
      <c r="E6" s="105" t="s">
        <v>94</v>
      </c>
      <c r="F6" s="388"/>
    </row>
    <row r="7" spans="1:8" x14ac:dyDescent="0.2">
      <c r="A7" s="26" t="s">
        <v>3</v>
      </c>
      <c r="B7" s="103"/>
      <c r="C7" s="106"/>
      <c r="D7" s="29">
        <f>C7*E$2</f>
        <v>0</v>
      </c>
      <c r="E7" s="107" t="e">
        <f>D7/'Personalaufstellung Therapeuten'!G$3</f>
        <v>#DIV/0!</v>
      </c>
      <c r="F7" s="388"/>
    </row>
    <row r="8" spans="1:8" x14ac:dyDescent="0.2">
      <c r="A8" s="26" t="s">
        <v>5</v>
      </c>
      <c r="B8" s="103"/>
      <c r="C8" s="106"/>
      <c r="D8" s="29">
        <f t="shared" ref="D8:D10" si="0">C8*E$2</f>
        <v>0</v>
      </c>
      <c r="E8" s="107" t="e">
        <f>D8/'Personalaufstellung Therapeuten'!G$3</f>
        <v>#DIV/0!</v>
      </c>
      <c r="F8" s="388"/>
    </row>
    <row r="9" spans="1:8" x14ac:dyDescent="0.2">
      <c r="A9" s="26" t="s">
        <v>96</v>
      </c>
      <c r="B9" s="103"/>
      <c r="C9" s="106"/>
      <c r="D9" s="29">
        <f t="shared" si="0"/>
        <v>0</v>
      </c>
      <c r="E9" s="107" t="e">
        <f>D9/'Personalaufstellung Therapeuten'!G$3</f>
        <v>#DIV/0!</v>
      </c>
      <c r="F9" s="388"/>
    </row>
    <row r="10" spans="1:8" x14ac:dyDescent="0.2">
      <c r="A10" s="108" t="s">
        <v>98</v>
      </c>
      <c r="B10" s="103"/>
      <c r="C10" s="106"/>
      <c r="D10" s="29">
        <f t="shared" si="0"/>
        <v>0</v>
      </c>
      <c r="E10" s="107" t="e">
        <f>D10/'Personalaufstellung Therapeuten'!G$3</f>
        <v>#DIV/0!</v>
      </c>
      <c r="F10" s="388"/>
    </row>
    <row r="11" spans="1:8" ht="13.5" thickBot="1" x14ac:dyDescent="0.25">
      <c r="A11" s="109"/>
      <c r="B11" s="110"/>
      <c r="C11" s="111">
        <f>SUM(C7:C10)</f>
        <v>0</v>
      </c>
      <c r="D11" s="111"/>
      <c r="E11" s="112"/>
      <c r="F11" s="389"/>
      <c r="G11" s="264"/>
      <c r="H11" s="264"/>
    </row>
    <row r="12" spans="1:8" x14ac:dyDescent="0.2">
      <c r="A12" s="263"/>
      <c r="B12" s="57"/>
      <c r="C12" s="57"/>
      <c r="D12" s="57"/>
      <c r="E12" s="57"/>
      <c r="F12" s="389"/>
      <c r="H12" s="264"/>
    </row>
    <row r="13" spans="1:8" x14ac:dyDescent="0.2">
      <c r="A13" s="266"/>
      <c r="B13" s="267" t="s">
        <v>107</v>
      </c>
      <c r="C13" s="268" t="s">
        <v>105</v>
      </c>
      <c r="D13" s="268" t="s">
        <v>109</v>
      </c>
      <c r="E13" s="269"/>
      <c r="F13" s="390"/>
      <c r="G13" s="271"/>
    </row>
    <row r="14" spans="1:8" x14ac:dyDescent="0.2">
      <c r="A14" s="272"/>
      <c r="B14" s="267" t="s">
        <v>108</v>
      </c>
      <c r="C14" s="273">
        <f>'Berechnung Vergütung FE'!C35</f>
        <v>0.3</v>
      </c>
      <c r="D14" s="273" t="s">
        <v>32</v>
      </c>
      <c r="E14" s="274" t="s">
        <v>94</v>
      </c>
      <c r="F14" s="391" t="s">
        <v>1</v>
      </c>
    </row>
    <row r="15" spans="1:8" x14ac:dyDescent="0.2">
      <c r="A15" s="266" t="s">
        <v>102</v>
      </c>
      <c r="B15" s="275">
        <f>'Personalaufstellung Therapeuten'!I$22</f>
        <v>0</v>
      </c>
      <c r="C15" s="276">
        <f>B15*C$14</f>
        <v>0</v>
      </c>
      <c r="D15" s="275">
        <f>B15+C15</f>
        <v>0</v>
      </c>
      <c r="E15" s="385" t="e">
        <f>E7</f>
        <v>#DIV/0!</v>
      </c>
      <c r="F15" s="392" t="e">
        <f>D15*E15</f>
        <v>#DIV/0!</v>
      </c>
    </row>
    <row r="16" spans="1:8" ht="25.5" x14ac:dyDescent="0.2">
      <c r="A16" s="266" t="s">
        <v>103</v>
      </c>
      <c r="B16" s="275">
        <f>'Personalaufstellung Therapeuten'!I$31</f>
        <v>0</v>
      </c>
      <c r="C16" s="276">
        <f t="shared" ref="C16:C18" si="1">B16*C$14</f>
        <v>0</v>
      </c>
      <c r="D16" s="275">
        <f t="shared" ref="D16:D18" si="2">B16+C16</f>
        <v>0</v>
      </c>
      <c r="E16" s="385" t="e">
        <f t="shared" ref="E16:E18" si="3">E8</f>
        <v>#DIV/0!</v>
      </c>
      <c r="F16" s="392" t="e">
        <f t="shared" ref="F16:F18" si="4">D16*E16</f>
        <v>#DIV/0!</v>
      </c>
    </row>
    <row r="17" spans="1:9" ht="25.5" x14ac:dyDescent="0.2">
      <c r="A17" s="266" t="s">
        <v>104</v>
      </c>
      <c r="B17" s="275" t="e">
        <f>'Berechnung Vergütung FE'!B$10</f>
        <v>#DIV/0!</v>
      </c>
      <c r="C17" s="276" t="e">
        <f t="shared" si="1"/>
        <v>#DIV/0!</v>
      </c>
      <c r="D17" s="275" t="e">
        <f t="shared" si="2"/>
        <v>#DIV/0!</v>
      </c>
      <c r="E17" s="385" t="e">
        <f t="shared" si="3"/>
        <v>#DIV/0!</v>
      </c>
      <c r="F17" s="392" t="e">
        <f t="shared" si="4"/>
        <v>#DIV/0!</v>
      </c>
    </row>
    <row r="18" spans="1:9" x14ac:dyDescent="0.2">
      <c r="A18" s="266" t="s">
        <v>106</v>
      </c>
      <c r="B18" s="275" t="e">
        <f>'Berechnung Vergütung FE'!F$10</f>
        <v>#DIV/0!</v>
      </c>
      <c r="C18" s="276" t="e">
        <f t="shared" si="1"/>
        <v>#DIV/0!</v>
      </c>
      <c r="D18" s="275" t="e">
        <f t="shared" si="2"/>
        <v>#DIV/0!</v>
      </c>
      <c r="E18" s="385" t="e">
        <f t="shared" si="3"/>
        <v>#DIV/0!</v>
      </c>
      <c r="F18" s="392" t="e">
        <f t="shared" si="4"/>
        <v>#DIV/0!</v>
      </c>
      <c r="H18" s="278"/>
      <c r="I18" s="264"/>
    </row>
    <row r="19" spans="1:9" ht="13.5" thickBot="1" x14ac:dyDescent="0.25">
      <c r="A19" s="266"/>
      <c r="B19" s="275"/>
      <c r="C19" s="276"/>
      <c r="D19" s="275"/>
      <c r="E19" s="277"/>
      <c r="F19" s="393" t="e">
        <f>SUM(F15:F18)</f>
        <v>#DIV/0!</v>
      </c>
      <c r="H19" s="278"/>
      <c r="I19" s="264"/>
    </row>
    <row r="20" spans="1:9" ht="13.5" thickTop="1" x14ac:dyDescent="0.2">
      <c r="A20" s="266"/>
      <c r="B20" s="275"/>
      <c r="C20" s="276"/>
      <c r="D20" s="275"/>
      <c r="E20" s="277"/>
      <c r="F20" s="392"/>
      <c r="H20" s="278"/>
      <c r="I20" s="264"/>
    </row>
    <row r="21" spans="1:9" ht="25.5" x14ac:dyDescent="0.2">
      <c r="A21" s="266" t="s">
        <v>170</v>
      </c>
      <c r="B21" s="275"/>
      <c r="C21" s="426">
        <f>IFERROR(F19/E2,0)</f>
        <v>0</v>
      </c>
      <c r="D21" s="420" t="s">
        <v>143</v>
      </c>
      <c r="E21" s="418">
        <f>IFERROR(C9/C11,0)</f>
        <v>0</v>
      </c>
      <c r="F21" s="391">
        <f>C21*E21</f>
        <v>0</v>
      </c>
      <c r="H21" s="278"/>
      <c r="I21" s="264"/>
    </row>
    <row r="22" spans="1:9" ht="13.5" thickBot="1" x14ac:dyDescent="0.25">
      <c r="A22" s="461"/>
      <c r="B22" s="462"/>
      <c r="C22" s="425"/>
      <c r="D22" s="423" t="s">
        <v>142</v>
      </c>
      <c r="E22" s="419">
        <f>IFERROR((C7+C8+C10)/C11,0)</f>
        <v>0</v>
      </c>
      <c r="F22" s="422">
        <f>C21*E22</f>
        <v>0</v>
      </c>
      <c r="H22" s="278"/>
      <c r="I22" s="264"/>
    </row>
    <row r="23" spans="1:9" ht="13.5" thickBot="1" x14ac:dyDescent="0.25">
      <c r="F23" s="394"/>
      <c r="H23" s="264"/>
    </row>
    <row r="24" spans="1:9" x14ac:dyDescent="0.2">
      <c r="A24" s="259"/>
      <c r="B24" s="260"/>
      <c r="C24" s="260"/>
      <c r="D24" s="260"/>
      <c r="E24" s="260"/>
      <c r="F24" s="395"/>
      <c r="G24" s="264"/>
      <c r="H24" s="264"/>
    </row>
    <row r="25" spans="1:9" x14ac:dyDescent="0.2">
      <c r="A25" s="261" t="s">
        <v>95</v>
      </c>
      <c r="B25" s="262"/>
      <c r="C25" s="262"/>
      <c r="D25" s="262"/>
      <c r="E25" s="283"/>
      <c r="F25" s="389"/>
      <c r="G25" s="264"/>
      <c r="H25" s="264"/>
    </row>
    <row r="26" spans="1:9" ht="13.5" thickBot="1" x14ac:dyDescent="0.25">
      <c r="A26" s="263"/>
      <c r="B26" s="57"/>
      <c r="C26" s="57"/>
      <c r="D26" s="57"/>
      <c r="E26" s="57"/>
      <c r="F26" s="389"/>
      <c r="G26" s="264"/>
      <c r="H26" s="264"/>
    </row>
    <row r="27" spans="1:9" x14ac:dyDescent="0.2">
      <c r="A27" s="99" t="s">
        <v>99</v>
      </c>
      <c r="B27" s="100"/>
      <c r="C27" s="100"/>
      <c r="D27" s="100"/>
      <c r="E27" s="101"/>
      <c r="F27" s="389"/>
      <c r="G27" s="264"/>
      <c r="H27" s="264"/>
    </row>
    <row r="28" spans="1:9" x14ac:dyDescent="0.2">
      <c r="A28" s="104"/>
      <c r="B28" s="103"/>
      <c r="C28" s="29" t="s">
        <v>93</v>
      </c>
      <c r="D28" s="29"/>
      <c r="E28" s="105" t="s">
        <v>94</v>
      </c>
      <c r="F28" s="389"/>
    </row>
    <row r="29" spans="1:9" x14ac:dyDescent="0.2">
      <c r="A29" s="26" t="s">
        <v>3</v>
      </c>
      <c r="B29" s="103"/>
      <c r="C29" s="170"/>
      <c r="D29" s="29">
        <f>C29*E$25</f>
        <v>0</v>
      </c>
      <c r="E29" s="107" t="e">
        <f>D29/'Personalaufstellung Therapeuten'!G$3</f>
        <v>#DIV/0!</v>
      </c>
      <c r="F29" s="389"/>
    </row>
    <row r="30" spans="1:9" x14ac:dyDescent="0.2">
      <c r="A30" s="26" t="s">
        <v>5</v>
      </c>
      <c r="B30" s="103"/>
      <c r="C30" s="171"/>
      <c r="D30" s="29">
        <f t="shared" ref="D30:D32" si="5">C30*E$25</f>
        <v>0</v>
      </c>
      <c r="E30" s="107" t="e">
        <f>D30/'Personalaufstellung Therapeuten'!G$3</f>
        <v>#DIV/0!</v>
      </c>
      <c r="F30" s="389"/>
    </row>
    <row r="31" spans="1:9" x14ac:dyDescent="0.2">
      <c r="A31" s="26" t="s">
        <v>96</v>
      </c>
      <c r="B31" s="103"/>
      <c r="C31" s="171"/>
      <c r="D31" s="29">
        <f t="shared" si="5"/>
        <v>0</v>
      </c>
      <c r="E31" s="107" t="e">
        <f>D31/'Personalaufstellung Therapeuten'!G$3</f>
        <v>#DIV/0!</v>
      </c>
      <c r="F31" s="389"/>
    </row>
    <row r="32" spans="1:9" x14ac:dyDescent="0.2">
      <c r="A32" s="108" t="s">
        <v>98</v>
      </c>
      <c r="B32" s="103"/>
      <c r="C32" s="172"/>
      <c r="D32" s="29">
        <f t="shared" si="5"/>
        <v>0</v>
      </c>
      <c r="E32" s="107" t="e">
        <f>D32/'Personalaufstellung Therapeuten'!G$3</f>
        <v>#DIV/0!</v>
      </c>
      <c r="F32" s="389"/>
    </row>
    <row r="33" spans="1:6" ht="13.5" thickBot="1" x14ac:dyDescent="0.25">
      <c r="A33" s="109"/>
      <c r="B33" s="110"/>
      <c r="C33" s="173">
        <f>SUM(C29:C32)</f>
        <v>0</v>
      </c>
      <c r="D33" s="173"/>
      <c r="E33" s="112"/>
      <c r="F33" s="389"/>
    </row>
    <row r="34" spans="1:6" x14ac:dyDescent="0.2">
      <c r="A34" s="263"/>
      <c r="B34" s="57"/>
      <c r="C34" s="57"/>
      <c r="D34" s="57"/>
      <c r="E34" s="57"/>
      <c r="F34" s="389"/>
    </row>
    <row r="35" spans="1:6" x14ac:dyDescent="0.2">
      <c r="A35" s="266"/>
      <c r="B35" s="267" t="s">
        <v>107</v>
      </c>
      <c r="C35" s="268" t="s">
        <v>105</v>
      </c>
      <c r="D35" s="268" t="s">
        <v>109</v>
      </c>
      <c r="E35" s="269"/>
      <c r="F35" s="390"/>
    </row>
    <row r="36" spans="1:6" x14ac:dyDescent="0.2">
      <c r="A36" s="272"/>
      <c r="B36" s="267" t="s">
        <v>108</v>
      </c>
      <c r="C36" s="273">
        <f>C14</f>
        <v>0.3</v>
      </c>
      <c r="D36" s="273" t="s">
        <v>32</v>
      </c>
      <c r="E36" s="274" t="s">
        <v>94</v>
      </c>
      <c r="F36" s="391" t="s">
        <v>1</v>
      </c>
    </row>
    <row r="37" spans="1:6" x14ac:dyDescent="0.2">
      <c r="A37" s="266" t="s">
        <v>102</v>
      </c>
      <c r="B37" s="275">
        <f>'Personalaufstellung Therapeuten'!I$22</f>
        <v>0</v>
      </c>
      <c r="C37" s="276">
        <f>B37*C$36</f>
        <v>0</v>
      </c>
      <c r="D37" s="275">
        <f>B37+C37</f>
        <v>0</v>
      </c>
      <c r="E37" s="385" t="e">
        <f>E29</f>
        <v>#DIV/0!</v>
      </c>
      <c r="F37" s="392" t="e">
        <f>D37*E37</f>
        <v>#DIV/0!</v>
      </c>
    </row>
    <row r="38" spans="1:6" ht="25.5" x14ac:dyDescent="0.2">
      <c r="A38" s="266" t="s">
        <v>103</v>
      </c>
      <c r="B38" s="275">
        <f>'Personalaufstellung Therapeuten'!I$31</f>
        <v>0</v>
      </c>
      <c r="C38" s="276">
        <f t="shared" ref="C38:C40" si="6">B38*C$36</f>
        <v>0</v>
      </c>
      <c r="D38" s="275">
        <f t="shared" ref="D38:D40" si="7">B38+C38</f>
        <v>0</v>
      </c>
      <c r="E38" s="385" t="e">
        <f t="shared" ref="E38:E40" si="8">E30</f>
        <v>#DIV/0!</v>
      </c>
      <c r="F38" s="392" t="e">
        <f t="shared" ref="F38:F40" si="9">D38*E38</f>
        <v>#DIV/0!</v>
      </c>
    </row>
    <row r="39" spans="1:6" ht="25.5" x14ac:dyDescent="0.2">
      <c r="A39" s="266" t="s">
        <v>104</v>
      </c>
      <c r="B39" s="275" t="e">
        <f>'Berechnung Vergütung FE'!B$10</f>
        <v>#DIV/0!</v>
      </c>
      <c r="C39" s="276" t="e">
        <f t="shared" si="6"/>
        <v>#DIV/0!</v>
      </c>
      <c r="D39" s="275" t="e">
        <f t="shared" si="7"/>
        <v>#DIV/0!</v>
      </c>
      <c r="E39" s="385" t="e">
        <f t="shared" si="8"/>
        <v>#DIV/0!</v>
      </c>
      <c r="F39" s="392" t="e">
        <f t="shared" si="9"/>
        <v>#DIV/0!</v>
      </c>
    </row>
    <row r="40" spans="1:6" x14ac:dyDescent="0.2">
      <c r="A40" s="266" t="s">
        <v>106</v>
      </c>
      <c r="B40" s="275" t="e">
        <f>'Berechnung Vergütung FE'!F$10</f>
        <v>#DIV/0!</v>
      </c>
      <c r="C40" s="276" t="e">
        <f t="shared" si="6"/>
        <v>#DIV/0!</v>
      </c>
      <c r="D40" s="275" t="e">
        <f t="shared" si="7"/>
        <v>#DIV/0!</v>
      </c>
      <c r="E40" s="385" t="e">
        <f t="shared" si="8"/>
        <v>#DIV/0!</v>
      </c>
      <c r="F40" s="392" t="e">
        <f t="shared" si="9"/>
        <v>#DIV/0!</v>
      </c>
    </row>
    <row r="41" spans="1:6" ht="13.5" thickBot="1" x14ac:dyDescent="0.25">
      <c r="A41" s="266"/>
      <c r="B41" s="275"/>
      <c r="C41" s="276"/>
      <c r="D41" s="275"/>
      <c r="E41" s="277"/>
      <c r="F41" s="393" t="e">
        <f>SUM(F37:F40)</f>
        <v>#DIV/0!</v>
      </c>
    </row>
    <row r="42" spans="1:6" ht="13.5" thickTop="1" x14ac:dyDescent="0.2">
      <c r="A42" s="266"/>
      <c r="B42" s="275"/>
      <c r="C42" s="276"/>
      <c r="D42" s="275"/>
      <c r="E42" s="277"/>
      <c r="F42" s="392"/>
    </row>
    <row r="43" spans="1:6" ht="25.5" x14ac:dyDescent="0.2">
      <c r="A43" s="266" t="s">
        <v>171</v>
      </c>
      <c r="B43" s="275"/>
      <c r="C43" s="424">
        <f>IFERROR(F41/E25,0)</f>
        <v>0</v>
      </c>
      <c r="D43" s="420" t="s">
        <v>143</v>
      </c>
      <c r="E43" s="418">
        <f>IFERROR(C31/C33,0)</f>
        <v>0</v>
      </c>
      <c r="F43" s="391">
        <f>C43*E43</f>
        <v>0</v>
      </c>
    </row>
    <row r="44" spans="1:6" ht="13.5" thickBot="1" x14ac:dyDescent="0.25">
      <c r="A44" s="461"/>
      <c r="B44" s="462"/>
      <c r="C44" s="425"/>
      <c r="D44" s="423" t="s">
        <v>142</v>
      </c>
      <c r="E44" s="419">
        <f>IFERROR((C29+C30+C32)/C33,0)</f>
        <v>0</v>
      </c>
      <c r="F44" s="422">
        <f>C43*E44</f>
        <v>0</v>
      </c>
    </row>
    <row r="45" spans="1:6" ht="13.5" thickBot="1" x14ac:dyDescent="0.25">
      <c r="A45" s="259"/>
      <c r="B45" s="260"/>
      <c r="C45" s="260"/>
      <c r="D45" s="260"/>
      <c r="E45" s="260"/>
      <c r="F45" s="396"/>
    </row>
    <row r="46" spans="1:6" x14ac:dyDescent="0.2">
      <c r="A46" s="259"/>
      <c r="B46" s="260"/>
      <c r="C46" s="260"/>
      <c r="D46" s="260"/>
      <c r="E46" s="260"/>
      <c r="F46" s="395"/>
    </row>
    <row r="47" spans="1:6" x14ac:dyDescent="0.2">
      <c r="A47" s="261" t="s">
        <v>97</v>
      </c>
      <c r="B47" s="262"/>
      <c r="C47" s="262"/>
      <c r="D47" s="262"/>
      <c r="E47" s="283"/>
      <c r="F47" s="389"/>
    </row>
    <row r="48" spans="1:6" ht="13.5" thickBot="1" x14ac:dyDescent="0.25">
      <c r="A48" s="174"/>
      <c r="B48" s="113"/>
      <c r="C48" s="113"/>
      <c r="D48" s="113"/>
      <c r="E48" s="114"/>
      <c r="F48" s="389"/>
    </row>
    <row r="49" spans="1:6" x14ac:dyDescent="0.2">
      <c r="A49" s="99" t="s">
        <v>100</v>
      </c>
      <c r="B49" s="100"/>
      <c r="C49" s="100"/>
      <c r="D49" s="100"/>
      <c r="E49" s="101"/>
      <c r="F49" s="389"/>
    </row>
    <row r="50" spans="1:6" x14ac:dyDescent="0.2">
      <c r="A50" s="104"/>
      <c r="B50" s="103"/>
      <c r="C50" s="29" t="s">
        <v>93</v>
      </c>
      <c r="D50" s="29"/>
      <c r="E50" s="105" t="s">
        <v>94</v>
      </c>
      <c r="F50" s="389"/>
    </row>
    <row r="51" spans="1:6" x14ac:dyDescent="0.2">
      <c r="A51" s="26" t="s">
        <v>3</v>
      </c>
      <c r="B51" s="103"/>
      <c r="C51" s="170"/>
      <c r="D51" s="29">
        <f>C51*E$47</f>
        <v>0</v>
      </c>
      <c r="E51" s="107" t="e">
        <f>D51/'Personalaufstellung Therapeuten'!G$3</f>
        <v>#DIV/0!</v>
      </c>
      <c r="F51" s="389"/>
    </row>
    <row r="52" spans="1:6" x14ac:dyDescent="0.2">
      <c r="A52" s="26" t="s">
        <v>5</v>
      </c>
      <c r="B52" s="103"/>
      <c r="C52" s="171"/>
      <c r="D52" s="29">
        <f t="shared" ref="D52:D54" si="10">C52*E$47</f>
        <v>0</v>
      </c>
      <c r="E52" s="107" t="e">
        <f>D52/'Personalaufstellung Therapeuten'!G$3</f>
        <v>#DIV/0!</v>
      </c>
      <c r="F52" s="389"/>
    </row>
    <row r="53" spans="1:6" x14ac:dyDescent="0.2">
      <c r="A53" s="26" t="s">
        <v>96</v>
      </c>
      <c r="B53" s="103"/>
      <c r="C53" s="171"/>
      <c r="D53" s="29">
        <f t="shared" si="10"/>
        <v>0</v>
      </c>
      <c r="E53" s="107" t="e">
        <f>D53/'Personalaufstellung Therapeuten'!G$3</f>
        <v>#DIV/0!</v>
      </c>
      <c r="F53" s="389"/>
    </row>
    <row r="54" spans="1:6" x14ac:dyDescent="0.2">
      <c r="A54" s="108" t="s">
        <v>98</v>
      </c>
      <c r="B54" s="103"/>
      <c r="C54" s="172"/>
      <c r="D54" s="29">
        <f t="shared" si="10"/>
        <v>0</v>
      </c>
      <c r="E54" s="107" t="e">
        <f>D54/'Personalaufstellung Therapeuten'!G$3</f>
        <v>#DIV/0!</v>
      </c>
      <c r="F54" s="389"/>
    </row>
    <row r="55" spans="1:6" ht="13.5" thickBot="1" x14ac:dyDescent="0.25">
      <c r="A55" s="109"/>
      <c r="B55" s="110"/>
      <c r="C55" s="173">
        <f>SUM(C51:C54)</f>
        <v>0</v>
      </c>
      <c r="D55" s="173"/>
      <c r="E55" s="112"/>
      <c r="F55" s="389"/>
    </row>
    <row r="56" spans="1:6" x14ac:dyDescent="0.2">
      <c r="A56" s="282"/>
      <c r="B56" s="265"/>
      <c r="C56" s="265"/>
      <c r="D56" s="265"/>
      <c r="E56" s="265"/>
      <c r="F56" s="389"/>
    </row>
    <row r="57" spans="1:6" x14ac:dyDescent="0.2">
      <c r="A57" s="266"/>
      <c r="B57" s="267" t="s">
        <v>107</v>
      </c>
      <c r="C57" s="268" t="s">
        <v>105</v>
      </c>
      <c r="D57" s="268" t="s">
        <v>109</v>
      </c>
      <c r="E57" s="269"/>
      <c r="F57" s="390"/>
    </row>
    <row r="58" spans="1:6" x14ac:dyDescent="0.2">
      <c r="A58" s="272"/>
      <c r="B58" s="267" t="s">
        <v>108</v>
      </c>
      <c r="C58" s="273">
        <f>C14</f>
        <v>0.3</v>
      </c>
      <c r="D58" s="273" t="s">
        <v>32</v>
      </c>
      <c r="E58" s="274" t="s">
        <v>94</v>
      </c>
      <c r="F58" s="391" t="s">
        <v>1</v>
      </c>
    </row>
    <row r="59" spans="1:6" x14ac:dyDescent="0.2">
      <c r="A59" s="266" t="s">
        <v>102</v>
      </c>
      <c r="B59" s="275">
        <f>'Personalaufstellung Therapeuten'!I$22</f>
        <v>0</v>
      </c>
      <c r="C59" s="276">
        <f>B59*C$36</f>
        <v>0</v>
      </c>
      <c r="D59" s="275">
        <f>B59+C59</f>
        <v>0</v>
      </c>
      <c r="E59" s="385" t="e">
        <f>E51</f>
        <v>#DIV/0!</v>
      </c>
      <c r="F59" s="392" t="e">
        <f>D59*E59</f>
        <v>#DIV/0!</v>
      </c>
    </row>
    <row r="60" spans="1:6" ht="25.5" x14ac:dyDescent="0.2">
      <c r="A60" s="266" t="s">
        <v>103</v>
      </c>
      <c r="B60" s="275">
        <f>'Personalaufstellung Therapeuten'!I$31</f>
        <v>0</v>
      </c>
      <c r="C60" s="276">
        <f t="shared" ref="C60:C62" si="11">B60*C$36</f>
        <v>0</v>
      </c>
      <c r="D60" s="275">
        <f t="shared" ref="D60:D62" si="12">B60+C60</f>
        <v>0</v>
      </c>
      <c r="E60" s="385" t="e">
        <f t="shared" ref="E60:E62" si="13">E52</f>
        <v>#DIV/0!</v>
      </c>
      <c r="F60" s="392" t="e">
        <f t="shared" ref="F60:F62" si="14">D60*E60</f>
        <v>#DIV/0!</v>
      </c>
    </row>
    <row r="61" spans="1:6" ht="25.5" x14ac:dyDescent="0.2">
      <c r="A61" s="266" t="s">
        <v>104</v>
      </c>
      <c r="B61" s="275" t="e">
        <f>'Berechnung Vergütung FE'!B$10</f>
        <v>#DIV/0!</v>
      </c>
      <c r="C61" s="276" t="e">
        <f t="shared" si="11"/>
        <v>#DIV/0!</v>
      </c>
      <c r="D61" s="275" t="e">
        <f t="shared" si="12"/>
        <v>#DIV/0!</v>
      </c>
      <c r="E61" s="385" t="e">
        <f t="shared" si="13"/>
        <v>#DIV/0!</v>
      </c>
      <c r="F61" s="392" t="e">
        <f t="shared" si="14"/>
        <v>#DIV/0!</v>
      </c>
    </row>
    <row r="62" spans="1:6" x14ac:dyDescent="0.2">
      <c r="A62" s="266" t="s">
        <v>106</v>
      </c>
      <c r="B62" s="275" t="e">
        <f>'Berechnung Vergütung FE'!F$10</f>
        <v>#DIV/0!</v>
      </c>
      <c r="C62" s="276" t="e">
        <f t="shared" si="11"/>
        <v>#DIV/0!</v>
      </c>
      <c r="D62" s="275" t="e">
        <f t="shared" si="12"/>
        <v>#DIV/0!</v>
      </c>
      <c r="E62" s="385" t="e">
        <f t="shared" si="13"/>
        <v>#DIV/0!</v>
      </c>
      <c r="F62" s="392" t="e">
        <f t="shared" si="14"/>
        <v>#DIV/0!</v>
      </c>
    </row>
    <row r="63" spans="1:6" ht="13.5" thickBot="1" x14ac:dyDescent="0.25">
      <c r="A63" s="266"/>
      <c r="B63" s="275"/>
      <c r="C63" s="276"/>
      <c r="D63" s="275"/>
      <c r="E63" s="277"/>
      <c r="F63" s="393" t="e">
        <f>SUM(F59:F62)</f>
        <v>#DIV/0!</v>
      </c>
    </row>
    <row r="64" spans="1:6" ht="13.5" thickTop="1" x14ac:dyDescent="0.2">
      <c r="A64" s="266"/>
      <c r="B64" s="275"/>
      <c r="C64" s="276"/>
      <c r="D64" s="275"/>
      <c r="E64" s="277"/>
      <c r="F64" s="392"/>
    </row>
    <row r="65" spans="1:6" ht="25.5" x14ac:dyDescent="0.2">
      <c r="A65" s="266" t="s">
        <v>172</v>
      </c>
      <c r="B65" s="275"/>
      <c r="C65" s="421">
        <f>IFERROR(F63/E47,0)</f>
        <v>0</v>
      </c>
      <c r="D65" s="420" t="s">
        <v>143</v>
      </c>
      <c r="E65" s="418">
        <f>IFERROR(C53/C55,0)</f>
        <v>0</v>
      </c>
      <c r="F65" s="391">
        <f>C65*E65</f>
        <v>0</v>
      </c>
    </row>
    <row r="66" spans="1:6" ht="13.5" thickBot="1" x14ac:dyDescent="0.25">
      <c r="A66" s="461"/>
      <c r="B66" s="462"/>
      <c r="C66" s="384"/>
      <c r="D66" s="423" t="s">
        <v>142</v>
      </c>
      <c r="E66" s="419">
        <f>IFERROR((C51+C52+C54)/C55,0)</f>
        <v>0</v>
      </c>
      <c r="F66" s="422">
        <f>C65*E66</f>
        <v>0</v>
      </c>
    </row>
    <row r="75" spans="1:6" ht="39" customHeight="1" x14ac:dyDescent="0.2"/>
    <row r="86" ht="36.75" customHeight="1" x14ac:dyDescent="0.2"/>
    <row r="125" ht="36.75" customHeight="1" x14ac:dyDescent="0.2"/>
    <row r="137" ht="38.25" customHeight="1" x14ac:dyDescent="0.2"/>
    <row r="149" ht="39" customHeight="1" x14ac:dyDescent="0.2"/>
    <row r="154" ht="39" customHeight="1" x14ac:dyDescent="0.2"/>
    <row r="158" ht="38.25" customHeight="1" x14ac:dyDescent="0.2"/>
    <row r="162" ht="41.25" customHeight="1" x14ac:dyDescent="0.2"/>
    <row r="176" ht="42" customHeight="1" x14ac:dyDescent="0.2"/>
  </sheetData>
  <sheetProtection password="F977" sheet="1" objects="1" scenarios="1"/>
  <mergeCells count="3">
    <mergeCell ref="A22:B22"/>
    <mergeCell ref="A44:B44"/>
    <mergeCell ref="A66:B66"/>
  </mergeCells>
  <pageMargins left="0.39370078740157483" right="0.19685039370078741" top="0.59055118110236227" bottom="0.39370078740157483" header="0.19685039370078741" footer="0.11811023622047245"/>
  <pageSetup paperSize="9" scale="80" orientation="portrait" r:id="rId1"/>
  <headerFooter alignWithMargins="0">
    <oddHeader>&amp;L&amp;F&amp;C&amp;A&amp;R&amp;D</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Personalaufstellung Therapeuten</vt:lpstr>
      <vt:lpstr>Verwaltungskosten</vt:lpstr>
      <vt:lpstr>Gesamtkosten</vt:lpstr>
      <vt:lpstr>Berechnung Zeitanteile FE </vt:lpstr>
      <vt:lpstr>Berechnung Vergütung FE</vt:lpstr>
      <vt:lpstr>Diagnostik</vt:lpstr>
      <vt:lpstr>'Personalaufstellung Therapeuten'!Drucktitel</vt:lpstr>
    </vt:vector>
  </TitlesOfParts>
  <Company>AOK Rheinland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rehbacha;Nicolas Kuß</dc:creator>
  <cp:lastModifiedBy>P080SD04</cp:lastModifiedBy>
  <cp:lastPrinted>2015-03-02T13:30:16Z</cp:lastPrinted>
  <dcterms:created xsi:type="dcterms:W3CDTF">2006-03-01T11:12:06Z</dcterms:created>
  <dcterms:modified xsi:type="dcterms:W3CDTF">2023-05-22T14:30:21Z</dcterms:modified>
</cp:coreProperties>
</file>