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wlitcl1user2.ads.lwl.org\desktops$\P0800342\Desktop\"/>
    </mc:Choice>
  </mc:AlternateContent>
  <bookViews>
    <workbookView xWindow="360" yWindow="12" windowWidth="20952" windowHeight="9720"/>
  </bookViews>
  <sheets>
    <sheet name="Personal" sheetId="1" r:id="rId1"/>
    <sheet name="Sach- und Gemeinkosten" sheetId="2" r:id="rId2"/>
    <sheet name="Gesamtkosten" sheetId="3" state="hidden" r:id="rId3"/>
    <sheet name="Berechnung Zeitanteile FE" sheetId="4" r:id="rId4"/>
    <sheet name="Berechnung Vergütung FE" sheetId="5" r:id="rId5"/>
    <sheet name="Diagnostik" sheetId="6" r:id="rId6"/>
  </sheets>
  <definedNames>
    <definedName name="_xlnm.Print_Area" localSheetId="3">'Berechnung Zeitanteile FE'!$A$2:$K$23</definedName>
  </definedNames>
  <calcPr calcId="162913"/>
</workbook>
</file>

<file path=xl/calcChain.xml><?xml version="1.0" encoding="utf-8"?>
<calcChain xmlns="http://schemas.openxmlformats.org/spreadsheetml/2006/main">
  <c r="D39" i="6" l="1"/>
  <c r="E39" i="6" s="1"/>
  <c r="E44" i="6" s="1"/>
  <c r="D23" i="6"/>
  <c r="E23" i="6" s="1"/>
  <c r="E28" i="6" s="1"/>
  <c r="D7" i="6"/>
  <c r="D21" i="5"/>
  <c r="D30" i="5" s="1"/>
  <c r="C21" i="5"/>
  <c r="B21" i="5"/>
  <c r="D20" i="5"/>
  <c r="J22" i="4"/>
  <c r="H22" i="4"/>
  <c r="D21" i="4"/>
  <c r="C21" i="4"/>
  <c r="E21" i="4" s="1"/>
  <c r="F95" i="1" s="1"/>
  <c r="H14" i="4"/>
  <c r="E8" i="4"/>
  <c r="C36" i="5" s="1"/>
  <c r="I33" i="2"/>
  <c r="C33" i="2"/>
  <c r="I35" i="2" s="1"/>
  <c r="E95" i="1"/>
  <c r="J90" i="1"/>
  <c r="D10" i="3" s="1"/>
  <c r="G89" i="1"/>
  <c r="E89" i="1" s="1"/>
  <c r="H89" i="1" s="1"/>
  <c r="H88" i="1"/>
  <c r="G88" i="1"/>
  <c r="E88" i="1"/>
  <c r="I88" i="1" s="1"/>
  <c r="G87" i="1"/>
  <c r="E87" i="1" s="1"/>
  <c r="H87" i="1" s="1"/>
  <c r="G86" i="1"/>
  <c r="E86" i="1"/>
  <c r="I86" i="1" s="1"/>
  <c r="I85" i="1"/>
  <c r="G85" i="1"/>
  <c r="E85" i="1" s="1"/>
  <c r="H85" i="1" s="1"/>
  <c r="H84" i="1"/>
  <c r="G84" i="1"/>
  <c r="E84" i="1"/>
  <c r="I84" i="1" s="1"/>
  <c r="I83" i="1"/>
  <c r="G83" i="1"/>
  <c r="E83" i="1" s="1"/>
  <c r="H83" i="1" s="1"/>
  <c r="G82" i="1"/>
  <c r="E82" i="1" s="1"/>
  <c r="I81" i="1"/>
  <c r="G81" i="1"/>
  <c r="E81" i="1" s="1"/>
  <c r="H81" i="1" s="1"/>
  <c r="G80" i="1"/>
  <c r="E80" i="1" s="1"/>
  <c r="J78" i="1"/>
  <c r="D9" i="3" s="1"/>
  <c r="H77" i="1"/>
  <c r="G77" i="1"/>
  <c r="E77" i="1"/>
  <c r="I77" i="1" s="1"/>
  <c r="I76" i="1"/>
  <c r="G76" i="1"/>
  <c r="E76" i="1" s="1"/>
  <c r="H76" i="1" s="1"/>
  <c r="H75" i="1"/>
  <c r="G75" i="1"/>
  <c r="E75" i="1"/>
  <c r="I75" i="1" s="1"/>
  <c r="G74" i="1"/>
  <c r="E74" i="1" s="1"/>
  <c r="H74" i="1" s="1"/>
  <c r="G73" i="1"/>
  <c r="E73" i="1"/>
  <c r="J71" i="1"/>
  <c r="D8" i="3" s="1"/>
  <c r="G70" i="1"/>
  <c r="E70" i="1" s="1"/>
  <c r="I69" i="1"/>
  <c r="H69" i="1"/>
  <c r="G69" i="1"/>
  <c r="E69" i="1" s="1"/>
  <c r="H68" i="1"/>
  <c r="G68" i="1"/>
  <c r="E68" i="1"/>
  <c r="I68" i="1" s="1"/>
  <c r="I67" i="1"/>
  <c r="G67" i="1"/>
  <c r="E67" i="1" s="1"/>
  <c r="H67" i="1" s="1"/>
  <c r="H66" i="1"/>
  <c r="G66" i="1"/>
  <c r="E66" i="1"/>
  <c r="J64" i="1"/>
  <c r="D7" i="3" s="1"/>
  <c r="G63" i="1"/>
  <c r="E63" i="1"/>
  <c r="I63" i="1" s="1"/>
  <c r="H62" i="1"/>
  <c r="G62" i="1"/>
  <c r="E62" i="1" s="1"/>
  <c r="I62" i="1" s="1"/>
  <c r="G61" i="1"/>
  <c r="E61" i="1" s="1"/>
  <c r="I60" i="1"/>
  <c r="H60" i="1"/>
  <c r="G60" i="1"/>
  <c r="E60" i="1" s="1"/>
  <c r="H59" i="1"/>
  <c r="G59" i="1"/>
  <c r="E59" i="1"/>
  <c r="J57" i="1"/>
  <c r="D6" i="3" s="1"/>
  <c r="H56" i="1"/>
  <c r="G56" i="1"/>
  <c r="E56" i="1"/>
  <c r="I56" i="1" s="1"/>
  <c r="G55" i="1"/>
  <c r="E55" i="1" s="1"/>
  <c r="H55" i="1" s="1"/>
  <c r="G54" i="1"/>
  <c r="E54" i="1"/>
  <c r="I54" i="1" s="1"/>
  <c r="H53" i="1"/>
  <c r="G53" i="1"/>
  <c r="E53" i="1" s="1"/>
  <c r="I53" i="1" s="1"/>
  <c r="G52" i="1"/>
  <c r="E52" i="1" s="1"/>
  <c r="I51" i="1"/>
  <c r="H51" i="1"/>
  <c r="G51" i="1"/>
  <c r="E51" i="1" s="1"/>
  <c r="H50" i="1"/>
  <c r="G50" i="1"/>
  <c r="E50" i="1"/>
  <c r="I50" i="1" s="1"/>
  <c r="I49" i="1"/>
  <c r="G49" i="1"/>
  <c r="E49" i="1" s="1"/>
  <c r="H49" i="1" s="1"/>
  <c r="H48" i="1"/>
  <c r="G48" i="1"/>
  <c r="E48" i="1"/>
  <c r="I48" i="1" s="1"/>
  <c r="G47" i="1"/>
  <c r="E47" i="1" s="1"/>
  <c r="I47" i="1" s="1"/>
  <c r="J45" i="1"/>
  <c r="H44" i="1"/>
  <c r="G44" i="1"/>
  <c r="E44" i="1" s="1"/>
  <c r="I44" i="1" s="1"/>
  <c r="G43" i="1"/>
  <c r="E43" i="1" s="1"/>
  <c r="I42" i="1"/>
  <c r="H42" i="1"/>
  <c r="G42" i="1"/>
  <c r="E42" i="1" s="1"/>
  <c r="H41" i="1"/>
  <c r="G41" i="1"/>
  <c r="E41" i="1"/>
  <c r="I41" i="1" s="1"/>
  <c r="I40" i="1"/>
  <c r="G40" i="1"/>
  <c r="E40" i="1" s="1"/>
  <c r="H40" i="1" s="1"/>
  <c r="H39" i="1"/>
  <c r="G39" i="1"/>
  <c r="E39" i="1"/>
  <c r="I39" i="1" s="1"/>
  <c r="G38" i="1"/>
  <c r="E38" i="1" s="1"/>
  <c r="H38" i="1" s="1"/>
  <c r="G37" i="1"/>
  <c r="E37" i="1"/>
  <c r="I37" i="1" s="1"/>
  <c r="H36" i="1"/>
  <c r="G36" i="1"/>
  <c r="E36" i="1" s="1"/>
  <c r="I36" i="1" s="1"/>
  <c r="G35" i="1"/>
  <c r="E35" i="1" s="1"/>
  <c r="J33" i="1"/>
  <c r="H32" i="1"/>
  <c r="G32" i="1"/>
  <c r="E32" i="1"/>
  <c r="I32" i="1" s="1"/>
  <c r="I31" i="1"/>
  <c r="G31" i="1"/>
  <c r="E31" i="1" s="1"/>
  <c r="H31" i="1" s="1"/>
  <c r="H30" i="1"/>
  <c r="G30" i="1"/>
  <c r="E30" i="1"/>
  <c r="I30" i="1" s="1"/>
  <c r="G29" i="1"/>
  <c r="E29" i="1" s="1"/>
  <c r="H29" i="1" s="1"/>
  <c r="G28" i="1"/>
  <c r="E28" i="1"/>
  <c r="I28" i="1" s="1"/>
  <c r="H27" i="1"/>
  <c r="G27" i="1"/>
  <c r="E27" i="1" s="1"/>
  <c r="I27" i="1" s="1"/>
  <c r="G26" i="1"/>
  <c r="E26" i="1" s="1"/>
  <c r="I25" i="1"/>
  <c r="H25" i="1"/>
  <c r="G25" i="1"/>
  <c r="E25" i="1" s="1"/>
  <c r="H24" i="1"/>
  <c r="G24" i="1"/>
  <c r="E24" i="1"/>
  <c r="I24" i="1" s="1"/>
  <c r="I23" i="1"/>
  <c r="G23" i="1"/>
  <c r="E23" i="1" s="1"/>
  <c r="H23" i="1" s="1"/>
  <c r="H22" i="1"/>
  <c r="G22" i="1"/>
  <c r="E22" i="1"/>
  <c r="I22" i="1" s="1"/>
  <c r="G21" i="1"/>
  <c r="E21" i="1" s="1"/>
  <c r="H21" i="1" s="1"/>
  <c r="G20" i="1"/>
  <c r="E20" i="1"/>
  <c r="I20" i="1" s="1"/>
  <c r="H19" i="1"/>
  <c r="G19" i="1"/>
  <c r="E19" i="1" s="1"/>
  <c r="I19" i="1" s="1"/>
  <c r="I18" i="1"/>
  <c r="H18" i="1"/>
  <c r="G18" i="1"/>
  <c r="E18" i="1"/>
  <c r="I82" i="1" l="1"/>
  <c r="H82" i="1"/>
  <c r="I35" i="1"/>
  <c r="H35" i="1"/>
  <c r="E45" i="1"/>
  <c r="B97" i="1" s="1"/>
  <c r="I80" i="1"/>
  <c r="E90" i="1"/>
  <c r="B102" i="1" s="1"/>
  <c r="H80" i="1"/>
  <c r="I26" i="1"/>
  <c r="H26" i="1"/>
  <c r="I43" i="1"/>
  <c r="H43" i="1"/>
  <c r="I52" i="1"/>
  <c r="H52" i="1"/>
  <c r="I61" i="1"/>
  <c r="H61" i="1"/>
  <c r="H64" i="1" s="1"/>
  <c r="I70" i="1"/>
  <c r="H70" i="1"/>
  <c r="H71" i="1" s="1"/>
  <c r="I21" i="1"/>
  <c r="I29" i="1"/>
  <c r="I38" i="1"/>
  <c r="I55" i="1"/>
  <c r="I74" i="1"/>
  <c r="I87" i="1"/>
  <c r="E71" i="1"/>
  <c r="B100" i="1" s="1"/>
  <c r="I66" i="1"/>
  <c r="J72" i="1"/>
  <c r="B8" i="5" s="1"/>
  <c r="C23" i="5"/>
  <c r="C25" i="5" s="1"/>
  <c r="B42" i="5" s="1"/>
  <c r="E78" i="1"/>
  <c r="I73" i="1"/>
  <c r="E33" i="1"/>
  <c r="D4" i="3"/>
  <c r="J92" i="1"/>
  <c r="B15" i="5"/>
  <c r="F21" i="4"/>
  <c r="H20" i="1"/>
  <c r="H33" i="1" s="1"/>
  <c r="H28" i="1"/>
  <c r="H37" i="1"/>
  <c r="D5" i="3"/>
  <c r="H54" i="1"/>
  <c r="H63" i="1"/>
  <c r="H73" i="1"/>
  <c r="H78" i="1" s="1"/>
  <c r="I89" i="1"/>
  <c r="E57" i="1"/>
  <c r="H86" i="1"/>
  <c r="H47" i="1"/>
  <c r="E64" i="1"/>
  <c r="B99" i="1" s="1"/>
  <c r="I59" i="1"/>
  <c r="E7" i="6"/>
  <c r="H95" i="1" l="1"/>
  <c r="E12" i="6"/>
  <c r="J91" i="1"/>
  <c r="B10" i="5" s="1"/>
  <c r="G95" i="1"/>
  <c r="I95" i="1" s="1"/>
  <c r="C13" i="5"/>
  <c r="H45" i="1"/>
  <c r="H92" i="1" s="1"/>
  <c r="D11" i="3"/>
  <c r="H57" i="1"/>
  <c r="J46" i="1"/>
  <c r="B5" i="5" s="1"/>
  <c r="E92" i="1"/>
  <c r="B96" i="1"/>
  <c r="J34" i="1"/>
  <c r="B4" i="5" s="1"/>
  <c r="J65" i="1"/>
  <c r="B7" i="5" s="1"/>
  <c r="B98" i="1"/>
  <c r="J58" i="1"/>
  <c r="B6" i="5" s="1"/>
  <c r="B101" i="1"/>
  <c r="J79" i="1"/>
  <c r="B9" i="5" s="1"/>
  <c r="H90" i="1"/>
  <c r="B95" i="1" l="1"/>
  <c r="I7" i="2"/>
  <c r="I9" i="2"/>
  <c r="G5" i="3" s="1"/>
  <c r="D98" i="1"/>
  <c r="C6" i="5" s="1"/>
  <c r="G3" i="3" l="1"/>
  <c r="G8" i="3" s="1"/>
  <c r="I11" i="2"/>
  <c r="J95" i="1"/>
  <c r="K95" i="1" s="1"/>
  <c r="G21" i="4"/>
  <c r="D95" i="1"/>
  <c r="D100" i="1"/>
  <c r="C8" i="5" s="1"/>
  <c r="D99" i="1"/>
  <c r="C7" i="5" s="1"/>
  <c r="D102" i="1"/>
  <c r="C10" i="5" s="1"/>
  <c r="D97" i="1"/>
  <c r="C5" i="5" s="1"/>
  <c r="D96" i="1"/>
  <c r="C4" i="5" s="1"/>
  <c r="B11" i="5" s="1"/>
  <c r="D101" i="1"/>
  <c r="C9" i="5" s="1"/>
  <c r="D29" i="5" l="1"/>
  <c r="D31" i="5" s="1"/>
  <c r="B44" i="6"/>
  <c r="B12" i="6"/>
  <c r="B13" i="5"/>
  <c r="B17" i="5" s="1"/>
  <c r="B41" i="5" s="1"/>
  <c r="G10" i="3"/>
  <c r="B30" i="5" s="1"/>
  <c r="B34" i="5" s="1"/>
  <c r="C11" i="6" s="1"/>
  <c r="G13" i="3"/>
  <c r="C27" i="6" l="1"/>
  <c r="C43" i="6"/>
  <c r="C44" i="6"/>
  <c r="D44" i="6" s="1"/>
  <c r="F44" i="6" s="1"/>
  <c r="C47" i="6" s="1"/>
  <c r="B46" i="5"/>
  <c r="B28" i="6"/>
  <c r="C12" i="6"/>
  <c r="C28" i="6" s="1"/>
  <c r="C34" i="5"/>
  <c r="C38" i="5" s="1"/>
  <c r="B43" i="5" s="1"/>
  <c r="D12" i="6" l="1"/>
  <c r="F12" i="6" s="1"/>
  <c r="C15" i="6" s="1"/>
  <c r="D28" i="6"/>
  <c r="F28" i="6" s="1"/>
  <c r="C31" i="6" s="1"/>
  <c r="D49" i="5"/>
  <c r="D46" i="5"/>
  <c r="D47" i="5" l="1"/>
  <c r="D48" i="5"/>
</calcChain>
</file>

<file path=xl/comments1.xml><?xml version="1.0" encoding="utf-8"?>
<comments xmlns="http://schemas.openxmlformats.org/spreadsheetml/2006/main">
  <authors>
    <author>tc={00CB0062-00EF-471A-AE97-001900560030}</author>
    <author>tc={007F00D8-00FC-429B-98F5-000000E90068}</author>
  </authors>
  <commentList>
    <comment ref="H4" authorId="0" shapeId="0">
      <text>
        <r>
          <rPr>
            <b/>
            <sz val="9"/>
            <rFont val="Tahoma"/>
          </rPr>
          <t>Alexandra Rehbach:</t>
        </r>
        <r>
          <rPr>
            <sz val="9"/>
            <rFont val="Tahoma"/>
          </rPr>
          <t xml:space="preserve">
Bitte die Jahresarbeitszeit aus der untenstehenden Tabelle analog der regelmäßige wöchentlichen Arbeitszeit auswählen.
Die dort eingetragenen Werte ergeben sich aus dem jeweils gültigen KGSt-Bericht (KGSt-Normalarbeitszeit).
</t>
        </r>
      </text>
    </comment>
    <comment ref="K94" authorId="1" shapeId="0">
      <text>
        <r>
          <rPr>
            <b/>
            <sz val="9"/>
            <rFont val="Tahoma"/>
          </rPr>
          <t>Kuß:</t>
        </r>
        <r>
          <rPr>
            <sz val="9"/>
            <rFont val="Tahoma"/>
          </rPr>
          <t xml:space="preserve">
Differenzen können etwa aus einem höheren/geringeren Krankenstand, Gruppenangeboten, einer Über-/Unterschreitung der Fahrtzeiten, Mehrstunden/Mehrstundenabbau, dem offenen Beratungsangebot, einer Abweichung des kalkulatorischen Anteils ambulanter/mobiler Einheiten, einer Abweichung in Bezug auf die kallkulatorischen Zeitansätze der Diagnostiken, Ausfallzeiten etc. entstehen und sind somit regelhaft zu erwarten.
</t>
        </r>
      </text>
    </comment>
  </commentList>
</comments>
</file>

<file path=xl/comments2.xml><?xml version="1.0" encoding="utf-8"?>
<comments xmlns="http://schemas.openxmlformats.org/spreadsheetml/2006/main">
  <authors>
    <author>tc={00230036-00A0-40CB-872E-00C800CF001B}</author>
    <author>tc={00970022-0072-4F34-963E-0094009700A9}</author>
    <author>tc={008A00A5-00B4-43A1-BBD6-00A0000F0016}</author>
    <author>tc={00C30080-005B-4FA7-9611-008D007500E0}</author>
    <author>tc={00910018-00B0-47E8-9CC1-007A0048002A}</author>
    <author>tc={00350014-0001-4C1F-BDBF-00DF00AD0048}</author>
    <author>tc={00D400DE-009D-48A5-9E83-006100090058}</author>
    <author>tc={005F0013-0092-4F2F-9305-00ED00A30063}</author>
    <author>tc={008400CE-0032-4E1B-8733-00D0002C00E8}</author>
  </authors>
  <commentList>
    <comment ref="A7" authorId="0" shapeId="0">
      <text>
        <r>
          <rPr>
            <b/>
            <sz val="9"/>
            <rFont val="Tahoma"/>
          </rPr>
          <t>Alexandra Rehbach:</t>
        </r>
        <r>
          <rPr>
            <sz val="9"/>
            <rFont val="Tahoma"/>
          </rPr>
          <t xml:space="preserve">
Personalkosten umfassen die Bruttopersonalkosten aller Mitarbeiter, die in der Einrichtung (Geschäftsführung, Sekretariat, Verwaltung, Fahrdienst, etc.) tätig sind.
</t>
        </r>
      </text>
    </comment>
    <comment ref="C7" authorId="1" shapeId="0">
      <text>
        <r>
          <rPr>
            <b/>
            <sz val="9"/>
            <rFont val="Tahoma"/>
          </rPr>
          <t>Alexandra Rehbach:</t>
        </r>
        <r>
          <rPr>
            <sz val="9"/>
            <rFont val="Tahoma"/>
          </rPr>
          <t xml:space="preserve">
Angabe in %
</t>
        </r>
      </text>
    </comment>
    <comment ref="G7" authorId="2" shapeId="0">
      <text>
        <r>
          <rPr>
            <b/>
            <sz val="9"/>
            <rFont val="Tahoma"/>
          </rPr>
          <t>Alexandra Rehbach:</t>
        </r>
        <r>
          <rPr>
            <sz val="9"/>
            <rFont val="Tahoma"/>
          </rPr>
          <t xml:space="preserve">
Angabe in EUR
</t>
        </r>
      </text>
    </comment>
    <comment ref="A9" authorId="3" shapeId="0">
      <text>
        <r>
          <rPr>
            <b/>
            <sz val="9"/>
            <rFont val="Tahoma"/>
          </rPr>
          <t>Alexandra Rehbach:</t>
        </r>
        <r>
          <rPr>
            <sz val="9"/>
            <rFont val="Tahoma"/>
          </rPr>
          <t xml:space="preserve">
Sachkosten umfassen die Kosten für Raum- und Sachmittelausstattung, Versicherungen, etc.
</t>
        </r>
      </text>
    </comment>
    <comment ref="C9" authorId="4" shapeId="0">
      <text>
        <r>
          <rPr>
            <b/>
            <sz val="9"/>
            <rFont val="Tahoma"/>
          </rPr>
          <t>Alexandra Rehbach:</t>
        </r>
        <r>
          <rPr>
            <sz val="9"/>
            <rFont val="Tahoma"/>
          </rPr>
          <t xml:space="preserve">
Angabe in %
</t>
        </r>
      </text>
    </comment>
    <comment ref="G9" authorId="5" shapeId="0">
      <text>
        <r>
          <rPr>
            <b/>
            <sz val="9"/>
            <rFont val="Tahoma"/>
          </rPr>
          <t>Alexandra Rehbach:</t>
        </r>
        <r>
          <rPr>
            <sz val="9"/>
            <rFont val="Tahoma"/>
          </rPr>
          <t xml:space="preserve">
Angabe in EUR
</t>
        </r>
      </text>
    </comment>
    <comment ref="A15" authorId="6" shapeId="0">
      <text>
        <r>
          <rPr>
            <b/>
            <sz val="9"/>
            <rFont val="Tahoma"/>
          </rPr>
          <t>Alexandra Rehbach:</t>
        </r>
        <r>
          <rPr>
            <sz val="9"/>
            <rFont val="Tahoma"/>
          </rPr>
          <t xml:space="preserve">
Personalkosten umfassen die Bruttopersonalkosten aller Mitarbeiter, die in der Einrichtung (Geschäftsführung, Sekretariat, Verwaltung, Fahrdienst, etc.) tätig sind.
</t>
        </r>
      </text>
    </comment>
    <comment ref="E15" authorId="7" shapeId="0">
      <text>
        <r>
          <rPr>
            <b/>
            <sz val="9"/>
            <rFont val="Tahoma"/>
          </rPr>
          <t>Alexandra Rehbach:</t>
        </r>
        <r>
          <rPr>
            <sz val="9"/>
            <rFont val="Tahoma"/>
          </rPr>
          <t xml:space="preserve">
Sachkosten umfassen die Kosten für Raum- und Sachmittelausstattung, Versicherungen, etc.
</t>
        </r>
      </text>
    </comment>
    <comment ref="A17" authorId="8" shapeId="0">
      <text>
        <r>
          <rPr>
            <b/>
            <sz val="9"/>
            <rFont val="Tahoma"/>
          </rPr>
          <t>Alexandra Rehbach:</t>
        </r>
        <r>
          <rPr>
            <sz val="9"/>
            <rFont val="Tahoma"/>
          </rPr>
          <t xml:space="preserve">
Angabe der Tätigkeit, z. B. Sekretärin, Verwaltungsangestellte
</t>
        </r>
      </text>
    </comment>
  </commentList>
</comments>
</file>

<file path=xl/comments3.xml><?xml version="1.0" encoding="utf-8"?>
<comments xmlns="http://schemas.openxmlformats.org/spreadsheetml/2006/main">
  <authors>
    <author>tc={00F10031-0010-44C6-A6A5-00A7006300A9}</author>
    <author>tc={000A00AF-00DF-44C6-A0B9-004100FC00BD}</author>
    <author>tc={007E0047-0058-4E1E-919A-0078002400C1}</author>
    <author>tc={0049003B-0020-4968-B949-007B00B40010}</author>
    <author>tc={004E00FF-00C5-4A24-A235-004500C80095}</author>
    <author>tc={00720086-005C-4C2A-9700-00440079000D}</author>
    <author>tc={0076005E-0002-4266-AA35-00EE00650009}</author>
    <author>tc={008E0068-0063-4BF9-949B-002700D900B7}</author>
    <author>tc={007F009E-00CA-4E72-A7A2-00CB00AD002B}</author>
    <author>tc={004800E0-00FA-443E-8755-007400E20044}</author>
    <author>tc={0088003B-00CF-4AD1-9618-007100CE005F}</author>
  </authors>
  <commentList>
    <comment ref="E4" authorId="0" shapeId="0">
      <text>
        <r>
          <rPr>
            <b/>
            <sz val="9"/>
            <rFont val="Tahoma"/>
          </rPr>
          <t>Alexandra Rehbach:</t>
        </r>
        <r>
          <rPr>
            <sz val="9"/>
            <rFont val="Tahoma"/>
          </rPr>
          <t xml:space="preserve">
Bitte geben Sie von Ihnen geplante Anzahl der Förderplätze an.
</t>
        </r>
      </text>
    </comment>
    <comment ref="E6" authorId="1" shapeId="0">
      <text>
        <r>
          <rPr>
            <b/>
            <sz val="9"/>
            <rFont val="Tahoma"/>
          </rPr>
          <t>Alexandra Rehbach:</t>
        </r>
        <r>
          <rPr>
            <sz val="9"/>
            <rFont val="Tahoma"/>
          </rPr>
          <t xml:space="preserve">
Bitte geben Sie die geplante durchschnittliche Anzahl der Fördereinheiten pro Kind im Jahr an.
</t>
        </r>
      </text>
    </comment>
    <comment ref="E8" authorId="2" shapeId="0">
      <text>
        <r>
          <rPr>
            <b/>
            <sz val="9"/>
            <rFont val="Tahoma"/>
          </rPr>
          <t>Kuß:</t>
        </r>
        <r>
          <rPr>
            <sz val="9"/>
            <rFont val="Tahoma"/>
          </rPr>
          <t xml:space="preserve">
Sofern dauerhaft mehr Fördereinheiten erbracht werden, als im Rahmen der Planung berücksichtigt, ist eine Personalaufstockung sowie eine entsprechende Meldung an den Kostenträger zu erwarten / vorzunehmen.
</t>
        </r>
      </text>
    </comment>
    <comment ref="C13" authorId="3" shapeId="0">
      <text>
        <r>
          <rPr>
            <b/>
            <sz val="9"/>
            <rFont val="Tahoma"/>
          </rPr>
          <t>Alexandra Rehbach:</t>
        </r>
        <r>
          <rPr>
            <sz val="9"/>
            <rFont val="Tahoma"/>
          </rPr>
          <t xml:space="preserve">
Die Face-to-face-Zeit umfasst die direkte Arbeit "mit" dem Kind. Dazu gehört auch die Elternanleitung am Kind, z. B. Motivation für Greifübungen beim Säugling.
</t>
        </r>
      </text>
    </comment>
    <comment ref="D13" authorId="4" shapeId="0">
      <text>
        <r>
          <rPr>
            <b/>
            <sz val="9"/>
            <rFont val="Tahoma"/>
          </rPr>
          <t>Alexandra Rehbach:</t>
        </r>
        <r>
          <rPr>
            <sz val="9"/>
            <rFont val="Tahoma"/>
          </rPr>
          <t xml:space="preserve">
Die indirekten Leistungen umfassen alle Zeitanteile, die nicht mit oder am Kind stattfinden, wie Vor- und Nachbereitung, Dokumentation, Elterngespräche/-beratung, Teamgespräche, etc.
Der Wert entspricht dem im Landesrahmenvertrag ausgewiesenen Umfang.
</t>
        </r>
      </text>
    </comment>
    <comment ref="E13" authorId="5" shapeId="0">
      <text>
        <r>
          <rPr>
            <b/>
            <sz val="9"/>
            <rFont val="Tahoma"/>
          </rPr>
          <t>Alexandra Rehbach:</t>
        </r>
        <r>
          <rPr>
            <sz val="9"/>
            <rFont val="Tahoma"/>
          </rPr>
          <t xml:space="preserve">
Die Fahrzeit ist die durchschnittliche Fahrzeit (Hin- und Rückfahrt) pro mobiler Fördereinheit.
Fahrzeiten sind laut Landesrahmenvertrag individuell zu vereinbaren. Es ist ein Korridor von 15-30 Minuten insgesamt einzuhalten.
</t>
        </r>
      </text>
    </comment>
    <comment ref="G13" authorId="6" shapeId="0">
      <text>
        <r>
          <rPr>
            <b/>
            <sz val="9"/>
            <rFont val="Tahoma"/>
          </rPr>
          <t>Alexandra Rehbach:</t>
        </r>
        <r>
          <rPr>
            <sz val="9"/>
            <rFont val="Tahoma"/>
          </rPr>
          <t xml:space="preserve">
Mobile Fördereinheiten umfassen die Förderung außerhalb der FF-Einrichtung (z. B. im häuslichen Umfeld oder im Kindergarten) und sind als regelhafte Form der Förderung im FuB zu begründen. 
Einzelne mobile Förderungen zum Transfer der Förderinhalte in den häuslichen Bereich oder Kindergarten, sind in der Patientenakte zu dokumentieren.
Eine Individualbetrachtung kann aufgrund regionaler Besonderheiten bei entsprechendem Nachweis durchgeführt werden.
</t>
        </r>
      </text>
    </comment>
    <comment ref="H13" authorId="7" shapeId="0">
      <text>
        <r>
          <rPr>
            <b/>
            <sz val="9"/>
            <rFont val="Tahoma"/>
          </rPr>
          <t>Alexandra Rehbach:</t>
        </r>
        <r>
          <rPr>
            <sz val="9"/>
            <rFont val="Tahoma"/>
          </rPr>
          <t xml:space="preserve">
Die durchschnittliche Dauer einer Fördereinheit umfasst die direkten und  indirekten Zeiten, sowie den Mehraufwand bei der mobilen Förderung.
</t>
        </r>
      </text>
    </comment>
    <comment ref="C20" authorId="8" shapeId="0">
      <text>
        <r>
          <rPr>
            <b/>
            <sz val="9"/>
            <rFont val="Tahoma"/>
          </rPr>
          <t>Alexandra Rehbach:</t>
        </r>
        <r>
          <rPr>
            <sz val="9"/>
            <rFont val="Tahoma"/>
          </rPr>
          <t xml:space="preserve">
Der Wert überträgt sich aus Angabe im Blatt "Personalaufstellung Heilpädagogen".
Er kann aber für die einzelnen Bereiche auch einzeln angegeben werden.
</t>
        </r>
      </text>
    </comment>
    <comment ref="F20" authorId="9" shapeId="0">
      <text>
        <r>
          <rPr>
            <b/>
            <sz val="9"/>
            <rFont val="Tahoma"/>
          </rPr>
          <t>Alexandra Rehbach:</t>
        </r>
        <r>
          <rPr>
            <sz val="9"/>
            <rFont val="Tahoma"/>
          </rPr>
          <t xml:space="preserve">
Aus der Anzahl der geplanten Fördereinheiten, der durchschnittlichen Dauer einer Fördereinheit und der Jahresarbeitszeit der Mitarbeiter ergibt sich ein Bedarf an Vollzeitstellen.
</t>
        </r>
      </text>
    </comment>
    <comment ref="G20" authorId="10" shapeId="0">
      <text>
        <r>
          <rPr>
            <b/>
            <sz val="9"/>
            <rFont val="Tahoma"/>
          </rPr>
          <t>Kuß:</t>
        </r>
        <r>
          <rPr>
            <sz val="9"/>
            <rFont val="Tahoma"/>
          </rPr>
          <t xml:space="preserve">
VZ-Ist bezieht sich auf Gesamtpersonal, enthält also auch Personalanteile der Diagnostiken.
</t>
        </r>
      </text>
    </comment>
  </commentList>
</comments>
</file>

<file path=xl/comments4.xml><?xml version="1.0" encoding="utf-8"?>
<comments xmlns="http://schemas.openxmlformats.org/spreadsheetml/2006/main">
  <authors>
    <author>tc={00310080-007F-4288-9A69-004300B80027}</author>
    <author>tc={00F50099-0004-4637-BAEE-00D3002700E2}</author>
    <author>tc={007A00D1-00D4-46B9-A0F5-002500DA0000}</author>
    <author>tc={00C90095-00C1-45A2-94C3-007A004A00F8}</author>
  </authors>
  <commentList>
    <comment ref="A20" authorId="0" shapeId="0">
      <text>
        <r>
          <rPr>
            <b/>
            <sz val="9"/>
            <rFont val="Tahoma"/>
          </rPr>
          <t>Alexandra Rehbach:</t>
        </r>
        <r>
          <rPr>
            <sz val="9"/>
            <rFont val="Tahoma"/>
          </rPr>
          <t xml:space="preserve">
Die Anteile der heilpädagogischen Leitung in den indirekten Zeitanteilen für die Fallberatung, Supervision, Teambesprechung können hier angegeben werden.
</t>
        </r>
      </text>
    </comment>
    <comment ref="B20" authorId="1" shapeId="0">
      <text>
        <r>
          <rPr>
            <b/>
            <sz val="9"/>
            <rFont val="Tahoma"/>
          </rPr>
          <t>Klinke, Sonja:</t>
        </r>
        <r>
          <rPr>
            <sz val="9"/>
            <rFont val="Tahoma"/>
          </rPr>
          <t xml:space="preserve">
Richtwert  7%
</t>
        </r>
      </text>
    </comment>
    <comment ref="D28" authorId="2" shapeId="0">
      <text>
        <r>
          <rPr>
            <b/>
            <sz val="9"/>
            <rFont val="Tahoma"/>
          </rPr>
          <t>Alexandra Rehbach:</t>
        </r>
        <r>
          <rPr>
            <sz val="9"/>
            <rFont val="Tahoma"/>
          </rPr>
          <t xml:space="preserve">
Hier werden die tatsächlich notwendigen Bruttopersonalkosten (Personalsoll * durchschnittl. Bruttopersonalkosten VZ) in Ansatz gebracht.
</t>
        </r>
      </text>
    </comment>
    <comment ref="A30" authorId="3" shapeId="0">
      <text>
        <r>
          <rPr>
            <b/>
            <sz val="9"/>
            <rFont val="Tahoma"/>
          </rPr>
          <t>Alexandra Rehbach:</t>
        </r>
        <r>
          <rPr>
            <sz val="9"/>
            <rFont val="Tahoma"/>
          </rPr>
          <t xml:space="preserve">
Der hier angegebene Wert ergibt sich aus den Angaben im Tabellenblatt Verwaltungskosten bzw. Gesamtkosten
</t>
        </r>
      </text>
    </comment>
  </commentList>
</comments>
</file>

<file path=xl/sharedStrings.xml><?xml version="1.0" encoding="utf-8"?>
<sst xmlns="http://schemas.openxmlformats.org/spreadsheetml/2006/main" count="231" uniqueCount="164">
  <si>
    <t>Rahmenvertrag nach § 131 SGB IX Nordrhein-Westfalen</t>
  </si>
  <si>
    <t>Anlage B.4.1</t>
  </si>
  <si>
    <t xml:space="preserve"> Kalkulationsmatrix für heilpädagogische Leistungen im Rahmen der Frühförderung</t>
  </si>
  <si>
    <t>Stand :</t>
  </si>
  <si>
    <t>Bitte geben Sie die angenommene Jahresarbeitszeit (JAZ) für Ihre Einrichtung an</t>
  </si>
  <si>
    <t xml:space="preserve">Sollten unterschiedliche Jahresarbeitszeiten für einzelne Professionen bestehen, </t>
  </si>
  <si>
    <t>dann tragen Sie dies bitte in die untenstehende Tabelle entsprechend ein.</t>
  </si>
  <si>
    <t>Gehen Sie bitte davon aus, dass bei einer wöchentlichen Arbeitszeit von:</t>
  </si>
  <si>
    <t>Stunden/Woche</t>
  </si>
  <si>
    <t xml:space="preserve">eine JAZ von </t>
  </si>
  <si>
    <t>h/Jahr</t>
  </si>
  <si>
    <t>anzunehmen ist.</t>
  </si>
  <si>
    <t xml:space="preserve">Aufstellung der </t>
  </si>
  <si>
    <t>Zeitanteile</t>
  </si>
  <si>
    <t>Jahres- Brutto-Personalkosten</t>
  </si>
  <si>
    <t>Personalnummer / Initialen</t>
  </si>
  <si>
    <t>EG/Stufe</t>
  </si>
  <si>
    <t>MA seit</t>
  </si>
  <si>
    <t>Planstelle</t>
  </si>
  <si>
    <t>AZ/Woche</t>
  </si>
  <si>
    <t>JAZ VZ</t>
  </si>
  <si>
    <t>Stunde/Jahr</t>
  </si>
  <si>
    <t>Bruttopersonalkosten/VZ</t>
  </si>
  <si>
    <t>Bruttopersonalkosten</t>
  </si>
  <si>
    <t>1. Heilpädagog_innen</t>
  </si>
  <si>
    <t>Gesamt</t>
  </si>
  <si>
    <t>durchschnittl. Bruttopersonal-
kosten je VZ</t>
  </si>
  <si>
    <t>2. Dipl-Pädagog_innen</t>
  </si>
  <si>
    <t>auch Dipl.-Heilpädagog_innen</t>
  </si>
  <si>
    <t>3. Sonder-/Sozial-</t>
  </si>
  <si>
    <t>pädagog_innen</t>
  </si>
  <si>
    <t>4. Sprachbehindertenpädago_innen</t>
  </si>
  <si>
    <t>5. Sozialarbeiter_innen</t>
  </si>
  <si>
    <t>6. Erzieher_innen</t>
  </si>
  <si>
    <t>7. Motopäd_innen/</t>
  </si>
  <si>
    <t>Rehabiliationspädagog_innen</t>
  </si>
  <si>
    <t>GESAMTERGEBNIS:</t>
  </si>
  <si>
    <t>Berufsgruppen</t>
  </si>
  <si>
    <t>VZ</t>
  </si>
  <si>
    <t>JAZ - VZ</t>
  </si>
  <si>
    <t>Anzahl 
FE/VZ</t>
  </si>
  <si>
    <t>VZ-Soll-FE</t>
  </si>
  <si>
    <t>VZ-Soll-
Diagnostik</t>
  </si>
  <si>
    <t>Soll-Gesamt</t>
  </si>
  <si>
    <t>Ist</t>
  </si>
  <si>
    <t>Differenz</t>
  </si>
  <si>
    <t>Heilpädagogisches HP</t>
  </si>
  <si>
    <t>Heilpädagogen</t>
  </si>
  <si>
    <t>Dipl. Pädagogen</t>
  </si>
  <si>
    <t>Sonder-/Sozialpädagogen</t>
  </si>
  <si>
    <t>Sprachbehindertenpädagogen</t>
  </si>
  <si>
    <t>Sozialarbeiter</t>
  </si>
  <si>
    <t>Erzieher</t>
  </si>
  <si>
    <t>Motopäden/Rehabilitationspäd.</t>
  </si>
  <si>
    <t>Die Sach- und Gemeinkosten können pauschal oder nach Einzelaufstellung kalkuliert werden.</t>
  </si>
  <si>
    <t>Die Verwaltungskosten gliedern sich in Personalkosten (Overhead) und Sachkosten</t>
  </si>
  <si>
    <t>1. Pauschale Berechnung:</t>
  </si>
  <si>
    <t>Personalkosten</t>
  </si>
  <si>
    <t>(in %)²</t>
  </si>
  <si>
    <t>oder</t>
  </si>
  <si>
    <t>(in EUR)³</t>
  </si>
  <si>
    <t>Sachkosten</t>
  </si>
  <si>
    <t>Gesamt Verwaltungskosten aus Personal- und Sachkosten:</t>
  </si>
  <si>
    <t>2. Einzelkalkulation</t>
  </si>
  <si>
    <t>Personalkosten:</t>
  </si>
  <si>
    <t>Sachkosten:</t>
  </si>
  <si>
    <t>Funktion</t>
  </si>
  <si>
    <t>Bruttopersonalkosten/Jahr</t>
  </si>
  <si>
    <t>Miete inkl. Nebenkosten</t>
  </si>
  <si>
    <t>Kosten PKW</t>
  </si>
  <si>
    <t>Kosten Gesamt:</t>
  </si>
  <si>
    <t>EUR</t>
  </si>
  <si>
    <t>Verwaltungskosten:</t>
  </si>
  <si>
    <t>Pädagogisches Personal</t>
  </si>
  <si>
    <t>1. Heilpädagogen</t>
  </si>
  <si>
    <t>2. Dipl-Pädagogen</t>
  </si>
  <si>
    <t>3. Sonder-/Sozialpädagogen</t>
  </si>
  <si>
    <t>4. Sprachbehindertenpäd.</t>
  </si>
  <si>
    <t>5. Sozialarbeiter</t>
  </si>
  <si>
    <t>Verwaltungskosten</t>
  </si>
  <si>
    <t>6. Erzieher</t>
  </si>
  <si>
    <t>7. Motopäden/ Rehab.-Päd.</t>
  </si>
  <si>
    <t>prozentual</t>
  </si>
  <si>
    <t xml:space="preserve">von den Personalkosten </t>
  </si>
  <si>
    <t>Gesamtkosten</t>
  </si>
  <si>
    <t>Ermittlung der Gesamt-Fördereinheiten pro Jahr</t>
  </si>
  <si>
    <t>Anzahl Förderplätze</t>
  </si>
  <si>
    <t>durchschnittliche Anzahl der Fördereinheiten pro Platz pro Jahr</t>
  </si>
  <si>
    <t>Geplante Anzahl Fördereinheiten</t>
  </si>
  <si>
    <t>Ermittlung der durchschnittlichen Dauer einer Fördereinheit</t>
  </si>
  <si>
    <t>Face-to-face</t>
  </si>
  <si>
    <t>indirekte Leistung</t>
  </si>
  <si>
    <t>Fahrtzeit</t>
  </si>
  <si>
    <t>ambulant</t>
  </si>
  <si>
    <t>mobil</t>
  </si>
  <si>
    <t>durchschnittl. Dauer FE</t>
  </si>
  <si>
    <t>Durchschnittliche Dauer einer heilpädagogischen Fördereinheit insgesamt</t>
  </si>
  <si>
    <t xml:space="preserve">Ermittlung Personalbedarf </t>
  </si>
  <si>
    <t>Achtung: Sofern Sie Regenerationstage gemäß Tarif gewähren, bitte bei der entsprechenden Wochenarbeitszeit (Zelle I 22 bis I 25 bis ) mit "Ja" bestätigen.</t>
  </si>
  <si>
    <t>JAZ</t>
  </si>
  <si>
    <t>Wochen-arbeitszeit</t>
  </si>
  <si>
    <t>korrigierte JAZ</t>
  </si>
  <si>
    <t>Anzahl FE je VZ</t>
  </si>
  <si>
    <t>VZ-Soll aus FE</t>
  </si>
  <si>
    <t>VZ-Ist</t>
  </si>
  <si>
    <t>vertragliche Wochenarbeitszeit</t>
  </si>
  <si>
    <t>Regenerationstage werden gewährt</t>
  </si>
  <si>
    <t>korrigierte Nettojahresarbeitszeit unter Berücksichtigung der Regenerationstage</t>
  </si>
  <si>
    <t>Heilpädagogik pauschal</t>
  </si>
  <si>
    <t>Nein</t>
  </si>
  <si>
    <t>Wochenarbeitszeit entspricht den Angabe
im Tabellenblatt Personal in Zelle H4</t>
  </si>
  <si>
    <t>Ist-Werte</t>
  </si>
  <si>
    <t>Bruttopersonalkosten VZ</t>
  </si>
  <si>
    <t>Anteil</t>
  </si>
  <si>
    <t>2. Dipl-Pädagog_inen</t>
  </si>
  <si>
    <t>3. Sonder-/Sozialpädagog_innen</t>
  </si>
  <si>
    <t>4. Sprachbehindertenpädagog_innen</t>
  </si>
  <si>
    <t>7. Motopäd_innen</t>
  </si>
  <si>
    <t>gewichtete Kosten einer VZ HP</t>
  </si>
  <si>
    <t>Soll-VZ</t>
  </si>
  <si>
    <t>Soll-Kosten HP</t>
  </si>
  <si>
    <t>Geplante Fördereinheiten HP</t>
  </si>
  <si>
    <t>Kosten HP je Fördereinheit</t>
  </si>
  <si>
    <t>Overhead-Personal</t>
  </si>
  <si>
    <t>Anteil VZ</t>
  </si>
  <si>
    <t>Brutto-Personalk. VZ</t>
  </si>
  <si>
    <t>Brutto-Personalkosten</t>
  </si>
  <si>
    <t>Leitung HP</t>
  </si>
  <si>
    <t>Kosten einer VZ</t>
  </si>
  <si>
    <t>Anzahl der geplanten Fördereinheiten</t>
  </si>
  <si>
    <t>Kosten des Overhead je Fördereinheit</t>
  </si>
  <si>
    <t>Verwaltungskosten (VWK)</t>
  </si>
  <si>
    <t>VWK zu Gesamt-PK</t>
  </si>
  <si>
    <t>Bruttopersonalkosten 
Heilpädagogen Soll</t>
  </si>
  <si>
    <t>HP</t>
  </si>
  <si>
    <t>nach Kalkulation</t>
  </si>
  <si>
    <t>Overhead</t>
  </si>
  <si>
    <t>Soll-Kosten</t>
  </si>
  <si>
    <t>berücksichtigt werden in %</t>
  </si>
  <si>
    <t>Verwaltungskosten je Fördereinheit</t>
  </si>
  <si>
    <t>Kosten des Overhead je FE</t>
  </si>
  <si>
    <t>Verwaltungskosten je FE</t>
  </si>
  <si>
    <t>Kosten je Fördereinheit gesamt</t>
  </si>
  <si>
    <t>mit Ausfallanteil von 5%</t>
  </si>
  <si>
    <t>Gruppenpreis je Kind (2er-Gruppe)</t>
  </si>
  <si>
    <t>Gruppenpreis je Kind (3er-Gruppe)</t>
  </si>
  <si>
    <t>Entgelt für Erstberatung</t>
  </si>
  <si>
    <t>Anzahl der Eingangsdiagnostiken</t>
  </si>
  <si>
    <t>Aufwand ED/FBP:</t>
  </si>
  <si>
    <t>Std.</t>
  </si>
  <si>
    <t>Std Gesamt</t>
  </si>
  <si>
    <t>Pädagogischer Teil</t>
  </si>
  <si>
    <t>Brutto-</t>
  </si>
  <si>
    <t>VWK</t>
  </si>
  <si>
    <t>Kosten</t>
  </si>
  <si>
    <t>personalkosten</t>
  </si>
  <si>
    <t>Kalkulation Heilpädagoge:</t>
  </si>
  <si>
    <t>Kosten je Eingangsdiagnostik</t>
  </si>
  <si>
    <t>Anzahl der Verlaufsdiagnostiken</t>
  </si>
  <si>
    <t>Verlaufsdiagnostik (VD)</t>
  </si>
  <si>
    <t>Kosten je Verlaufsdiagnostik</t>
  </si>
  <si>
    <t>Anzahl der Abschlussdiagnostiken</t>
  </si>
  <si>
    <t>Abschlussdiagnostik (AD)</t>
  </si>
  <si>
    <t>Kosten je Abschlussdiagnostik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</si>
</sst>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quot;_-;\-* #,##0.00\ &quot;€&quot;_-;_-* &quot;-&quot;??\ &quot;€&quot;_-;_-@_-"/>
    <numFmt numFmtId="164" formatCode="_-* #,##0.00\ &quot;EUR&quot;_-;\-* #,##0.00\ &quot;EUR&quot;_-;_-* &quot;-&quot;??\ &quot;EUR&quot;_-;_-@_-"/>
    <numFmt numFmtId="165" formatCode="#,##0.00\ &quot;EUR&quot;"/>
    <numFmt numFmtId="166" formatCode="##\ &quot;Minuten&quot;"/>
    <numFmt numFmtId="167" formatCode="##.#\ &quot;Minuten&quot;"/>
    <numFmt numFmtId="168" formatCode="##.##\ &quot;Soll-VZ-Stelle&quot;"/>
    <numFmt numFmtId="169" formatCode="#,##0.00\ &quot;EUR&quot;;\-#,##0.00\ &quot;EUR&quot;"/>
  </numFmts>
  <fonts count="24" x14ac:knownFonts="1">
    <font>
      <sz val="11"/>
      <color theme="1"/>
      <name val="Calibri"/>
      <scheme val="minor"/>
    </font>
    <font>
      <sz val="10"/>
      <name val="Arial"/>
    </font>
    <font>
      <sz val="11"/>
      <color indexed="2"/>
      <name val="Calibri"/>
      <scheme val="minor"/>
    </font>
    <font>
      <sz val="11"/>
      <color indexed="2"/>
      <name val="Arial"/>
    </font>
    <font>
      <sz val="8"/>
      <color theme="1"/>
      <name val="Calibri"/>
      <scheme val="minor"/>
    </font>
    <font>
      <sz val="8"/>
      <name val="Arial"/>
    </font>
    <font>
      <sz val="8"/>
      <color theme="1"/>
      <name val="Arial"/>
    </font>
    <font>
      <b/>
      <sz val="8"/>
      <color theme="1"/>
      <name val="Arial"/>
    </font>
    <font>
      <b/>
      <sz val="8"/>
      <name val="Arial"/>
    </font>
    <font>
      <b/>
      <sz val="12"/>
      <name val="Arial"/>
    </font>
    <font>
      <b/>
      <sz val="10"/>
      <name val="Arial"/>
    </font>
    <font>
      <b/>
      <sz val="10"/>
      <color indexed="2"/>
      <name val="Arial"/>
    </font>
    <font>
      <b/>
      <sz val="11"/>
      <name val="Arial"/>
    </font>
    <font>
      <sz val="10"/>
      <color theme="1"/>
      <name val="Arial"/>
    </font>
    <font>
      <b/>
      <sz val="12"/>
      <color rgb="FF002060"/>
      <name val="Arial"/>
    </font>
    <font>
      <sz val="11"/>
      <name val="Arial"/>
    </font>
    <font>
      <b/>
      <sz val="11"/>
      <name val="Calibri"/>
      <scheme val="minor"/>
    </font>
    <font>
      <b/>
      <sz val="11"/>
      <color indexed="2"/>
      <name val="Calibri"/>
      <scheme val="minor"/>
    </font>
    <font>
      <b/>
      <sz val="10"/>
      <color indexed="64"/>
      <name val="Arial"/>
    </font>
    <font>
      <sz val="9"/>
      <color indexed="64"/>
      <name val="Arial"/>
    </font>
    <font>
      <sz val="10"/>
      <color indexed="64"/>
      <name val="Arial"/>
    </font>
    <font>
      <sz val="11"/>
      <color theme="1"/>
      <name val="Calibri"/>
      <scheme val="minor"/>
    </font>
    <font>
      <b/>
      <sz val="9"/>
      <name val="Tahoma"/>
    </font>
    <font>
      <sz val="9"/>
      <name val="Tahoma"/>
    </font>
  </fonts>
  <fills count="25">
    <fill>
      <patternFill patternType="none"/>
    </fill>
    <fill>
      <patternFill patternType="gray125"/>
    </fill>
    <fill>
      <patternFill patternType="solid">
        <fgColor indexed="5"/>
        <bgColor indexed="5"/>
      </patternFill>
    </fill>
    <fill>
      <patternFill patternType="solid">
        <fgColor indexed="50"/>
        <bgColor indexed="50"/>
      </patternFill>
    </fill>
    <fill>
      <patternFill patternType="solid">
        <fgColor rgb="FF9FF62A"/>
        <bgColor rgb="FF9FF62A"/>
      </patternFill>
    </fill>
    <fill>
      <patternFill patternType="solid">
        <fgColor rgb="FFFFC000"/>
        <bgColor rgb="FFFFC000"/>
      </patternFill>
    </fill>
    <fill>
      <patternFill patternType="solid">
        <fgColor theme="4" tint="0.59999389629810485"/>
        <bgColor theme="4" tint="0.59999389629810485"/>
      </patternFill>
    </fill>
    <fill>
      <patternFill patternType="solid">
        <fgColor rgb="FFB8CCE4"/>
        <bgColor rgb="FFB8CCE4"/>
      </patternFill>
    </fill>
    <fill>
      <patternFill patternType="solid">
        <fgColor theme="8" tint="0.79998168889431442"/>
        <bgColor theme="8" tint="0.79998168889431442"/>
      </patternFill>
    </fill>
    <fill>
      <patternFill patternType="solid">
        <fgColor indexed="43"/>
        <bgColor indexed="64"/>
      </patternFill>
    </fill>
    <fill>
      <patternFill patternType="solid">
        <fgColor indexed="5"/>
        <bgColor indexed="64"/>
      </patternFill>
    </fill>
    <fill>
      <patternFill patternType="solid">
        <fgColor indexed="42"/>
        <bgColor indexed="42"/>
      </patternFill>
    </fill>
    <fill>
      <patternFill patternType="solid">
        <fgColor rgb="FFFEEFE2"/>
        <bgColor rgb="FFFEEFE2"/>
      </patternFill>
    </fill>
    <fill>
      <patternFill patternType="solid">
        <fgColor theme="6" tint="0.39997558519241921"/>
        <bgColor theme="6" tint="0.39997558519241921"/>
      </patternFill>
    </fill>
    <fill>
      <patternFill patternType="solid">
        <fgColor theme="7" tint="0.59999389629810485"/>
        <bgColor theme="7" tint="0.59999389629810485"/>
      </patternFill>
    </fill>
    <fill>
      <patternFill patternType="solid">
        <fgColor theme="4" tint="0.79998168889431442"/>
        <bgColor theme="4" tint="0.79998168889431442"/>
      </patternFill>
    </fill>
    <fill>
      <patternFill patternType="solid">
        <fgColor rgb="FFC4D79B"/>
        <bgColor indexed="64"/>
      </patternFill>
    </fill>
    <fill>
      <patternFill patternType="solid">
        <fgColor rgb="FFD8E4BC"/>
        <bgColor indexed="64"/>
      </patternFill>
    </fill>
    <fill>
      <patternFill patternType="solid">
        <fgColor indexed="2"/>
        <bgColor indexed="64"/>
      </patternFill>
    </fill>
    <fill>
      <patternFill patternType="solid">
        <fgColor rgb="FFFDE9D9"/>
        <bgColor indexed="64"/>
      </patternFill>
    </fill>
    <fill>
      <patternFill patternType="solid">
        <fgColor rgb="FFFEEFE2"/>
        <bgColor indexed="64"/>
      </patternFill>
    </fill>
    <fill>
      <patternFill patternType="solid">
        <fgColor rgb="FFB7DEE8"/>
        <bgColor indexed="64"/>
      </patternFill>
    </fill>
    <fill>
      <patternFill patternType="solid">
        <fgColor rgb="FFF2DCDB"/>
        <bgColor indexed="64"/>
      </patternFill>
    </fill>
    <fill>
      <patternFill patternType="solid">
        <fgColor rgb="FF8DB4E2"/>
        <bgColor indexed="64"/>
      </patternFill>
    </fill>
    <fill>
      <patternFill patternType="solid">
        <fgColor indexed="50"/>
        <bgColor indexed="64"/>
      </patternFill>
    </fill>
  </fills>
  <borders count="38">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bottom/>
      <diagonal/>
    </border>
    <border>
      <left/>
      <right style="thin">
        <color auto="1"/>
      </right>
      <top/>
      <bottom/>
      <diagonal/>
    </border>
    <border>
      <left/>
      <right style="medium">
        <color auto="1"/>
      </right>
      <top/>
      <bottom/>
      <diagonal/>
    </border>
    <border>
      <left/>
      <right/>
      <top/>
      <bottom style="thin">
        <color auto="1"/>
      </bottom>
      <diagonal/>
    </border>
    <border>
      <left style="thin">
        <color auto="1"/>
      </left>
      <right/>
      <top/>
      <bottom style="thin">
        <color auto="1"/>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thin">
        <color auto="1"/>
      </right>
      <top/>
      <bottom style="thin">
        <color auto="1"/>
      </bottom>
      <diagonal/>
    </border>
    <border>
      <left/>
      <right style="thin">
        <color auto="1"/>
      </right>
      <top/>
      <bottom style="thin">
        <color auto="1"/>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style="thin">
        <color auto="1"/>
      </bottom>
      <diagonal/>
    </border>
    <border>
      <left/>
      <right/>
      <top style="thin">
        <color auto="1"/>
      </top>
      <bottom style="double">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style="medium">
        <color auto="1"/>
      </top>
      <bottom style="hair">
        <color auto="1"/>
      </bottom>
      <diagonal/>
    </border>
    <border>
      <left/>
      <right/>
      <top/>
      <bottom style="double">
        <color auto="1"/>
      </bottom>
      <diagonal/>
    </border>
    <border>
      <left/>
      <right style="thin">
        <color auto="1"/>
      </right>
      <top style="thin">
        <color auto="1"/>
      </top>
      <bottom style="double">
        <color auto="1"/>
      </bottom>
      <diagonal/>
    </border>
  </borders>
  <cellStyleXfs count="8">
    <xf numFmtId="0" fontId="0" fillId="0" borderId="0"/>
    <xf numFmtId="9" fontId="21" fillId="0" borderId="0" applyFont="0" applyFill="0" applyBorder="0" applyProtection="0"/>
    <xf numFmtId="9" fontId="1" fillId="0" borderId="0" applyFont="0" applyFill="0" applyBorder="0" applyProtection="0"/>
    <xf numFmtId="0" fontId="1" fillId="0" borderId="0"/>
    <xf numFmtId="44" fontId="21" fillId="0" borderId="0" applyFont="0" applyFill="0" applyBorder="0" applyProtection="0"/>
    <xf numFmtId="164" fontId="1" fillId="0" borderId="0" applyFont="0" applyFill="0" applyBorder="0" applyProtection="0"/>
    <xf numFmtId="0" fontId="2" fillId="0" borderId="0" applyNumberFormat="0" applyFill="0" applyBorder="0" applyProtection="0"/>
    <xf numFmtId="0" fontId="3" fillId="0" borderId="0" applyNumberFormat="0" applyFill="0" applyBorder="0" applyProtection="0"/>
  </cellStyleXfs>
  <cellXfs count="382">
    <xf numFmtId="0" fontId="0" fillId="0" borderId="0" xfId="0"/>
    <xf numFmtId="0" fontId="4" fillId="0" borderId="0" xfId="0" applyFont="1" applyProtection="1"/>
    <xf numFmtId="0" fontId="5" fillId="0" borderId="0" xfId="0" applyFont="1" applyProtection="1"/>
    <xf numFmtId="165" fontId="4" fillId="0" borderId="0" xfId="0" applyNumberFormat="1" applyFont="1" applyProtection="1"/>
    <xf numFmtId="0" fontId="6" fillId="0" borderId="0" xfId="0" applyFont="1" applyProtection="1"/>
    <xf numFmtId="165" fontId="6" fillId="0" borderId="0" xfId="0" applyNumberFormat="1" applyFont="1" applyProtection="1"/>
    <xf numFmtId="0" fontId="7" fillId="0" borderId="0" xfId="0" applyFont="1" applyProtection="1"/>
    <xf numFmtId="0" fontId="8" fillId="0" borderId="0" xfId="0" applyFont="1" applyProtection="1"/>
    <xf numFmtId="0" fontId="5" fillId="0" borderId="0" xfId="0" applyFont="1" applyAlignment="1" applyProtection="1">
      <alignment horizontal="right"/>
    </xf>
    <xf numFmtId="14" fontId="5" fillId="0" borderId="0" xfId="0" applyNumberFormat="1" applyFont="1" applyProtection="1"/>
    <xf numFmtId="165" fontId="7" fillId="0" borderId="0" xfId="0" applyNumberFormat="1" applyFont="1" applyProtection="1"/>
    <xf numFmtId="1" fontId="8" fillId="2" borderId="1" xfId="0" applyNumberFormat="1" applyFont="1" applyFill="1" applyBorder="1" applyAlignment="1" applyProtection="1">
      <alignment horizontal="center"/>
      <protection locked="0"/>
    </xf>
    <xf numFmtId="0" fontId="4" fillId="0" borderId="0" xfId="0" applyFont="1" applyAlignment="1" applyProtection="1">
      <alignment horizontal="center"/>
    </xf>
    <xf numFmtId="1" fontId="4" fillId="0" borderId="0" xfId="0" applyNumberFormat="1" applyFont="1" applyProtection="1"/>
    <xf numFmtId="0" fontId="8" fillId="0" borderId="0" xfId="0" applyFont="1" applyAlignment="1" applyProtection="1">
      <alignment horizontal="center"/>
    </xf>
    <xf numFmtId="1" fontId="8" fillId="0" borderId="0" xfId="0" applyNumberFormat="1" applyFont="1" applyAlignment="1" applyProtection="1">
      <alignment horizontal="center"/>
    </xf>
    <xf numFmtId="0" fontId="8" fillId="3" borderId="2" xfId="0" applyFont="1" applyFill="1" applyBorder="1" applyProtection="1"/>
    <xf numFmtId="0" fontId="4" fillId="3" borderId="7" xfId="0" applyFont="1" applyFill="1" applyBorder="1" applyProtection="1"/>
    <xf numFmtId="0" fontId="5" fillId="3" borderId="8" xfId="0" applyFont="1" applyFill="1" applyBorder="1" applyProtection="1"/>
    <xf numFmtId="0" fontId="5" fillId="3" borderId="0" xfId="0" applyFont="1" applyFill="1" applyProtection="1"/>
    <xf numFmtId="0" fontId="5" fillId="3" borderId="0" xfId="0" applyFont="1" applyFill="1" applyAlignment="1" applyProtection="1">
      <alignment horizontal="center"/>
    </xf>
    <xf numFmtId="0" fontId="5" fillId="3" borderId="9" xfId="0" applyFont="1" applyFill="1" applyBorder="1" applyProtection="1"/>
    <xf numFmtId="165" fontId="5" fillId="3" borderId="0" xfId="0" applyNumberFormat="1" applyFont="1" applyFill="1" applyAlignment="1" applyProtection="1">
      <alignment horizontal="center"/>
    </xf>
    <xf numFmtId="0" fontId="5" fillId="3" borderId="10" xfId="0" applyFont="1" applyFill="1" applyBorder="1" applyAlignment="1" applyProtection="1">
      <alignment horizontal="center"/>
    </xf>
    <xf numFmtId="0" fontId="8" fillId="3" borderId="7" xfId="0" applyFont="1" applyFill="1" applyBorder="1" applyProtection="1"/>
    <xf numFmtId="0" fontId="8" fillId="3" borderId="8" xfId="0" applyFont="1" applyFill="1" applyBorder="1" applyProtection="1"/>
    <xf numFmtId="0" fontId="8" fillId="3" borderId="0" xfId="0" applyFont="1" applyFill="1" applyProtection="1"/>
    <xf numFmtId="0" fontId="8" fillId="3" borderId="0" xfId="0" applyFont="1" applyFill="1" applyAlignment="1" applyProtection="1">
      <alignment horizontal="center"/>
    </xf>
    <xf numFmtId="4" fontId="8" fillId="3" borderId="0" xfId="0" applyNumberFormat="1" applyFont="1" applyFill="1" applyAlignment="1" applyProtection="1">
      <alignment horizontal="center"/>
    </xf>
    <xf numFmtId="0" fontId="8" fillId="3" borderId="11" xfId="0" applyFont="1" applyFill="1" applyBorder="1" applyAlignment="1" applyProtection="1">
      <alignment horizontal="center"/>
    </xf>
    <xf numFmtId="0" fontId="8" fillId="3" borderId="9" xfId="0" applyFont="1" applyFill="1" applyBorder="1" applyAlignment="1" applyProtection="1">
      <alignment horizontal="center"/>
    </xf>
    <xf numFmtId="165" fontId="8" fillId="3" borderId="12" xfId="0" applyNumberFormat="1" applyFont="1" applyFill="1" applyBorder="1" applyAlignment="1" applyProtection="1">
      <alignment horizontal="center" wrapText="1"/>
    </xf>
    <xf numFmtId="0" fontId="8" fillId="3" borderId="10" xfId="0" applyFont="1" applyFill="1" applyBorder="1" applyAlignment="1" applyProtection="1">
      <alignment horizontal="center"/>
    </xf>
    <xf numFmtId="0" fontId="8" fillId="3" borderId="13" xfId="0" applyFont="1" applyFill="1" applyBorder="1" applyProtection="1"/>
    <xf numFmtId="0" fontId="5" fillId="2" borderId="14" xfId="0" applyFont="1" applyFill="1" applyBorder="1" applyProtection="1">
      <protection locked="0"/>
    </xf>
    <xf numFmtId="0" fontId="5" fillId="2" borderId="15" xfId="0" applyFont="1" applyFill="1" applyBorder="1" applyProtection="1">
      <protection locked="0"/>
    </xf>
    <xf numFmtId="14" fontId="5" fillId="2" borderId="15" xfId="0" applyNumberFormat="1" applyFont="1" applyFill="1" applyBorder="1" applyProtection="1">
      <protection locked="0"/>
    </xf>
    <xf numFmtId="2" fontId="5" fillId="4" borderId="15" xfId="0" applyNumberFormat="1" applyFont="1" applyFill="1" applyBorder="1" applyAlignment="1" applyProtection="1">
      <alignment horizontal="center"/>
    </xf>
    <xf numFmtId="2" fontId="5" fillId="2" borderId="15" xfId="0" applyNumberFormat="1" applyFont="1" applyFill="1" applyBorder="1" applyAlignment="1" applyProtection="1">
      <alignment horizontal="center"/>
      <protection locked="0"/>
    </xf>
    <xf numFmtId="1" fontId="5" fillId="2" borderId="0" xfId="0" applyNumberFormat="1" applyFont="1" applyFill="1" applyAlignment="1" applyProtection="1">
      <alignment horizontal="center"/>
      <protection locked="0"/>
    </xf>
    <xf numFmtId="0" fontId="5" fillId="4" borderId="16" xfId="0" applyFont="1" applyFill="1" applyBorder="1" applyAlignment="1" applyProtection="1">
      <alignment horizontal="center"/>
    </xf>
    <xf numFmtId="165" fontId="5" fillId="4" borderId="8" xfId="0" applyNumberFormat="1" applyFont="1" applyFill="1" applyBorder="1" applyAlignment="1" applyProtection="1">
      <alignment horizontal="center"/>
    </xf>
    <xf numFmtId="165" fontId="5" fillId="2" borderId="17" xfId="0" applyNumberFormat="1" applyFont="1" applyFill="1" applyBorder="1" applyAlignment="1" applyProtection="1">
      <alignment horizontal="center"/>
      <protection locked="0"/>
    </xf>
    <xf numFmtId="0" fontId="5" fillId="2" borderId="8" xfId="0" applyFont="1" applyFill="1" applyBorder="1" applyProtection="1">
      <protection locked="0"/>
    </xf>
    <xf numFmtId="0" fontId="5" fillId="2" borderId="0" xfId="0" applyFont="1" applyFill="1" applyProtection="1">
      <protection locked="0"/>
    </xf>
    <xf numFmtId="14" fontId="5" fillId="2" borderId="0" xfId="0" applyNumberFormat="1" applyFont="1" applyFill="1" applyProtection="1">
      <protection locked="0"/>
    </xf>
    <xf numFmtId="2" fontId="5" fillId="4" borderId="0" xfId="0" applyNumberFormat="1" applyFont="1" applyFill="1" applyAlignment="1" applyProtection="1">
      <alignment horizontal="center"/>
    </xf>
    <xf numFmtId="2" fontId="5" fillId="2" borderId="0" xfId="0" applyNumberFormat="1" applyFont="1" applyFill="1" applyAlignment="1" applyProtection="1">
      <alignment horizontal="center"/>
      <protection locked="0"/>
    </xf>
    <xf numFmtId="0" fontId="5" fillId="4" borderId="9" xfId="0" applyFont="1" applyFill="1" applyBorder="1" applyAlignment="1" applyProtection="1">
      <alignment horizontal="center"/>
    </xf>
    <xf numFmtId="165" fontId="5" fillId="2" borderId="10" xfId="0" applyNumberFormat="1" applyFont="1" applyFill="1" applyBorder="1" applyAlignment="1" applyProtection="1">
      <alignment horizontal="center"/>
      <protection locked="0"/>
    </xf>
    <xf numFmtId="2" fontId="8" fillId="3" borderId="0" xfId="0" applyNumberFormat="1" applyFont="1" applyFill="1" applyAlignment="1" applyProtection="1">
      <alignment horizontal="center"/>
    </xf>
    <xf numFmtId="2" fontId="8" fillId="3" borderId="9" xfId="0" applyNumberFormat="1" applyFont="1" applyFill="1" applyBorder="1" applyAlignment="1" applyProtection="1">
      <alignment horizontal="center"/>
    </xf>
    <xf numFmtId="165" fontId="8" fillId="3" borderId="0" xfId="0" applyNumberFormat="1" applyFont="1" applyFill="1" applyAlignment="1" applyProtection="1">
      <alignment horizontal="center"/>
    </xf>
    <xf numFmtId="165" fontId="8" fillId="3" borderId="10" xfId="0" applyNumberFormat="1" applyFont="1" applyFill="1" applyBorder="1" applyAlignment="1" applyProtection="1">
      <alignment horizontal="center"/>
    </xf>
    <xf numFmtId="0" fontId="8" fillId="3" borderId="18" xfId="0" applyFont="1" applyFill="1" applyBorder="1" applyProtection="1"/>
    <xf numFmtId="0" fontId="8" fillId="3" borderId="12" xfId="0" applyFont="1" applyFill="1" applyBorder="1" applyProtection="1"/>
    <xf numFmtId="0" fontId="8" fillId="3" borderId="11" xfId="0" applyFont="1" applyFill="1" applyBorder="1" applyProtection="1"/>
    <xf numFmtId="2" fontId="8" fillId="3" borderId="11" xfId="0" applyNumberFormat="1" applyFont="1" applyFill="1" applyBorder="1" applyAlignment="1" applyProtection="1">
      <alignment horizontal="center"/>
    </xf>
    <xf numFmtId="2" fontId="8" fillId="3" borderId="19" xfId="0" applyNumberFormat="1" applyFont="1" applyFill="1" applyBorder="1" applyAlignment="1" applyProtection="1">
      <alignment horizontal="center"/>
    </xf>
    <xf numFmtId="165" fontId="8" fillId="5" borderId="11" xfId="0" applyNumberFormat="1" applyFont="1" applyFill="1" applyBorder="1" applyAlignment="1" applyProtection="1">
      <alignment horizontal="center" vertical="center" wrapText="1"/>
    </xf>
    <xf numFmtId="165" fontId="8" fillId="5" borderId="20" xfId="0" applyNumberFormat="1" applyFont="1" applyFill="1" applyBorder="1" applyAlignment="1" applyProtection="1">
      <alignment horizontal="center"/>
    </xf>
    <xf numFmtId="1" fontId="5" fillId="2" borderId="15" xfId="0" applyNumberFormat="1" applyFont="1" applyFill="1" applyBorder="1" applyAlignment="1" applyProtection="1">
      <alignment horizontal="center"/>
      <protection locked="0"/>
    </xf>
    <xf numFmtId="0" fontId="8" fillId="3" borderId="21" xfId="0" applyFont="1" applyFill="1" applyBorder="1" applyProtection="1"/>
    <xf numFmtId="0" fontId="5" fillId="4" borderId="15" xfId="0" applyFont="1" applyFill="1" applyBorder="1" applyAlignment="1" applyProtection="1">
      <alignment horizontal="center"/>
    </xf>
    <xf numFmtId="0" fontId="5" fillId="4" borderId="0" xfId="0" applyFont="1" applyFill="1" applyAlignment="1" applyProtection="1">
      <alignment horizontal="center"/>
    </xf>
    <xf numFmtId="0" fontId="8" fillId="3" borderId="22" xfId="0" applyFont="1" applyFill="1" applyBorder="1" applyProtection="1"/>
    <xf numFmtId="0" fontId="8" fillId="3" borderId="23" xfId="0" applyFont="1" applyFill="1" applyBorder="1" applyAlignment="1" applyProtection="1">
      <alignment horizontal="center"/>
    </xf>
    <xf numFmtId="0" fontId="8" fillId="3" borderId="24" xfId="0" applyFont="1" applyFill="1" applyBorder="1" applyAlignment="1" applyProtection="1">
      <alignment horizontal="center"/>
    </xf>
    <xf numFmtId="2" fontId="8" fillId="3" borderId="24" xfId="0" applyNumberFormat="1" applyFont="1" applyFill="1" applyBorder="1" applyAlignment="1" applyProtection="1">
      <alignment horizontal="center"/>
    </xf>
    <xf numFmtId="2" fontId="8" fillId="3" borderId="25" xfId="0" applyNumberFormat="1" applyFont="1" applyFill="1" applyBorder="1" applyAlignment="1" applyProtection="1">
      <alignment horizontal="center"/>
    </xf>
    <xf numFmtId="165" fontId="8" fillId="3" borderId="24" xfId="0" applyNumberFormat="1" applyFont="1" applyFill="1" applyBorder="1" applyAlignment="1" applyProtection="1">
      <alignment horizontal="center"/>
    </xf>
    <xf numFmtId="165" fontId="8" fillId="3" borderId="26" xfId="0" applyNumberFormat="1" applyFont="1" applyFill="1" applyBorder="1" applyAlignment="1" applyProtection="1">
      <alignment horizontal="center"/>
    </xf>
    <xf numFmtId="0" fontId="8" fillId="6" borderId="2" xfId="0" applyFont="1" applyFill="1" applyBorder="1" applyAlignment="1" applyProtection="1">
      <alignment horizontal="center"/>
    </xf>
    <xf numFmtId="0" fontId="8" fillId="6" borderId="4" xfId="0" applyFont="1" applyFill="1" applyBorder="1" applyAlignment="1" applyProtection="1">
      <alignment horizontal="center"/>
    </xf>
    <xf numFmtId="0" fontId="5" fillId="6" borderId="4" xfId="0" applyFont="1" applyFill="1" applyBorder="1" applyProtection="1"/>
    <xf numFmtId="0" fontId="8" fillId="6" borderId="4" xfId="0" applyFont="1" applyFill="1" applyBorder="1" applyAlignment="1" applyProtection="1">
      <alignment horizontal="center" wrapText="1"/>
    </xf>
    <xf numFmtId="165" fontId="8" fillId="6" borderId="4" xfId="0" applyNumberFormat="1" applyFont="1" applyFill="1" applyBorder="1" applyAlignment="1" applyProtection="1">
      <alignment horizontal="center"/>
    </xf>
    <xf numFmtId="0" fontId="8" fillId="6" borderId="6" xfId="0" applyFont="1" applyFill="1" applyBorder="1" applyAlignment="1" applyProtection="1">
      <alignment horizontal="center"/>
    </xf>
    <xf numFmtId="0" fontId="8" fillId="6" borderId="7" xfId="0" applyFont="1" applyFill="1" applyBorder="1" applyProtection="1"/>
    <xf numFmtId="2" fontId="8" fillId="6" borderId="0" xfId="0" applyNumberFormat="1" applyFont="1" applyFill="1" applyAlignment="1" applyProtection="1">
      <alignment horizontal="center"/>
    </xf>
    <xf numFmtId="9" fontId="8" fillId="6" borderId="0" xfId="0" applyNumberFormat="1" applyFont="1" applyFill="1" applyAlignment="1" applyProtection="1">
      <alignment horizontal="center"/>
    </xf>
    <xf numFmtId="0" fontId="4" fillId="7" borderId="0" xfId="0" applyFont="1" applyFill="1" applyAlignment="1" applyProtection="1">
      <alignment horizontal="center"/>
    </xf>
    <xf numFmtId="1" fontId="4" fillId="6" borderId="0" xfId="0" applyNumberFormat="1" applyFont="1" applyFill="1" applyAlignment="1" applyProtection="1">
      <alignment horizontal="center"/>
    </xf>
    <xf numFmtId="2" fontId="4" fillId="6" borderId="0" xfId="0" applyNumberFormat="1" applyFont="1" applyFill="1" applyAlignment="1" applyProtection="1">
      <alignment horizontal="center"/>
    </xf>
    <xf numFmtId="4" fontId="8" fillId="6" borderId="0" xfId="0" applyNumberFormat="1" applyFont="1" applyFill="1" applyAlignment="1" applyProtection="1">
      <alignment horizontal="center"/>
    </xf>
    <xf numFmtId="2" fontId="8" fillId="7" borderId="10" xfId="0" applyNumberFormat="1" applyFont="1" applyFill="1" applyBorder="1" applyAlignment="1" applyProtection="1">
      <alignment horizontal="center"/>
    </xf>
    <xf numFmtId="0" fontId="5" fillId="8" borderId="7" xfId="0" applyFont="1" applyFill="1" applyBorder="1" applyProtection="1"/>
    <xf numFmtId="2" fontId="5" fillId="8" borderId="0" xfId="0" applyNumberFormat="1" applyFont="1" applyFill="1" applyAlignment="1" applyProtection="1">
      <alignment horizontal="center"/>
    </xf>
    <xf numFmtId="0" fontId="5" fillId="8" borderId="0" xfId="0" applyFont="1" applyFill="1" applyProtection="1"/>
    <xf numFmtId="4" fontId="4" fillId="8" borderId="0" xfId="0" applyNumberFormat="1" applyFont="1" applyFill="1" applyProtection="1"/>
    <xf numFmtId="0" fontId="8" fillId="8" borderId="0" xfId="0" applyFont="1" applyFill="1" applyAlignment="1" applyProtection="1">
      <alignment horizontal="center"/>
    </xf>
    <xf numFmtId="0" fontId="4" fillId="8" borderId="10" xfId="0" applyFont="1" applyFill="1" applyBorder="1" applyProtection="1"/>
    <xf numFmtId="0" fontId="5" fillId="8" borderId="22" xfId="0" applyFont="1" applyFill="1" applyBorder="1" applyProtection="1"/>
    <xf numFmtId="2" fontId="5" fillId="8" borderId="24" xfId="0" applyNumberFormat="1" applyFont="1" applyFill="1" applyBorder="1" applyAlignment="1" applyProtection="1">
      <alignment horizontal="center"/>
    </xf>
    <xf numFmtId="0" fontId="5" fillId="8" borderId="24" xfId="0" applyFont="1" applyFill="1" applyBorder="1" applyProtection="1"/>
    <xf numFmtId="4" fontId="4" fillId="8" borderId="24" xfId="0" applyNumberFormat="1" applyFont="1" applyFill="1" applyBorder="1" applyProtection="1"/>
    <xf numFmtId="0" fontId="8" fillId="8" borderId="24" xfId="0" applyFont="1" applyFill="1" applyBorder="1" applyAlignment="1" applyProtection="1">
      <alignment horizontal="center"/>
    </xf>
    <xf numFmtId="0" fontId="4" fillId="8" borderId="26" xfId="0" applyFont="1" applyFill="1" applyBorder="1" applyProtection="1"/>
    <xf numFmtId="0" fontId="1" fillId="0" borderId="0" xfId="0" applyFont="1" applyProtection="1"/>
    <xf numFmtId="0" fontId="9" fillId="9" borderId="0" xfId="0" applyFont="1" applyFill="1" applyProtection="1"/>
    <xf numFmtId="0" fontId="1" fillId="9" borderId="0" xfId="0" applyFont="1" applyFill="1" applyProtection="1"/>
    <xf numFmtId="0" fontId="10" fillId="9" borderId="0" xfId="0" applyFont="1" applyFill="1" applyProtection="1"/>
    <xf numFmtId="0" fontId="10" fillId="9" borderId="14" xfId="0" applyFont="1" applyFill="1" applyBorder="1" applyProtection="1"/>
    <xf numFmtId="0" fontId="1" fillId="9" borderId="15" xfId="0" applyFont="1" applyFill="1" applyBorder="1" applyProtection="1"/>
    <xf numFmtId="0" fontId="1" fillId="9" borderId="16" xfId="0" applyFont="1" applyFill="1" applyBorder="1" applyProtection="1"/>
    <xf numFmtId="0" fontId="1" fillId="9" borderId="8" xfId="0" applyFont="1" applyFill="1" applyBorder="1" applyProtection="1"/>
    <xf numFmtId="0" fontId="1" fillId="9" borderId="9" xfId="0" applyFont="1" applyFill="1" applyBorder="1" applyProtection="1"/>
    <xf numFmtId="0" fontId="10" fillId="9" borderId="8" xfId="0" applyFont="1" applyFill="1" applyBorder="1" applyProtection="1"/>
    <xf numFmtId="10" fontId="10" fillId="10" borderId="0" xfId="0" applyNumberFormat="1" applyFont="1" applyFill="1" applyProtection="1">
      <protection locked="0"/>
    </xf>
    <xf numFmtId="0" fontId="1" fillId="9" borderId="0" xfId="0" applyFont="1" applyFill="1" applyAlignment="1" applyProtection="1">
      <alignment horizontal="center"/>
    </xf>
    <xf numFmtId="165" fontId="10" fillId="10" borderId="0" xfId="0" applyNumberFormat="1" applyFont="1" applyFill="1" applyProtection="1">
      <protection locked="0"/>
    </xf>
    <xf numFmtId="165" fontId="10" fillId="9" borderId="9" xfId="0" applyNumberFormat="1" applyFont="1" applyFill="1" applyBorder="1" applyProtection="1"/>
    <xf numFmtId="10" fontId="10" fillId="9" borderId="0" xfId="0" applyNumberFormat="1" applyFont="1" applyFill="1" applyProtection="1"/>
    <xf numFmtId="0" fontId="1" fillId="9" borderId="12" xfId="0" applyFont="1" applyFill="1" applyBorder="1" applyProtection="1"/>
    <xf numFmtId="0" fontId="1" fillId="9" borderId="11" xfId="0" applyFont="1" applyFill="1" applyBorder="1" applyProtection="1"/>
    <xf numFmtId="0" fontId="10" fillId="9" borderId="11" xfId="0" applyFont="1" applyFill="1" applyBorder="1" applyProtection="1"/>
    <xf numFmtId="165" fontId="10" fillId="9" borderId="19" xfId="0" applyNumberFormat="1" applyFont="1" applyFill="1" applyBorder="1" applyProtection="1"/>
    <xf numFmtId="0" fontId="1" fillId="10" borderId="8" xfId="0" applyFont="1" applyFill="1" applyBorder="1" applyProtection="1">
      <protection locked="0"/>
    </xf>
    <xf numFmtId="0" fontId="1" fillId="10" borderId="0" xfId="0" applyFont="1" applyFill="1" applyProtection="1">
      <protection locked="0"/>
    </xf>
    <xf numFmtId="165" fontId="1" fillId="10" borderId="0" xfId="0" applyNumberFormat="1" applyFont="1" applyFill="1" applyProtection="1">
      <protection locked="0"/>
    </xf>
    <xf numFmtId="0" fontId="10" fillId="10" borderId="0" xfId="0" applyFont="1" applyFill="1" applyProtection="1">
      <protection locked="0"/>
    </xf>
    <xf numFmtId="0" fontId="1" fillId="10" borderId="0" xfId="0" applyFont="1" applyFill="1" applyProtection="1"/>
    <xf numFmtId="165" fontId="1" fillId="10" borderId="9" xfId="0" applyNumberFormat="1" applyFont="1" applyFill="1" applyBorder="1" applyProtection="1">
      <protection locked="0"/>
    </xf>
    <xf numFmtId="0" fontId="1" fillId="0" borderId="0" xfId="0" applyFont="1" applyAlignment="1" applyProtection="1">
      <alignment vertical="top"/>
    </xf>
    <xf numFmtId="0" fontId="1" fillId="10" borderId="8" xfId="0" applyFont="1" applyFill="1" applyBorder="1" applyAlignment="1" applyProtection="1">
      <alignment horizontal="left"/>
      <protection locked="0"/>
    </xf>
    <xf numFmtId="0" fontId="1" fillId="10" borderId="0" xfId="0" applyFont="1" applyFill="1" applyAlignment="1">
      <alignment horizontal="left"/>
    </xf>
    <xf numFmtId="165" fontId="1" fillId="9" borderId="0" xfId="0" applyNumberFormat="1" applyFont="1" applyFill="1" applyProtection="1"/>
    <xf numFmtId="165" fontId="10" fillId="9" borderId="0" xfId="0" applyNumberFormat="1" applyFont="1" applyFill="1" applyProtection="1"/>
    <xf numFmtId="0" fontId="0" fillId="0" borderId="0" xfId="0" applyProtection="1"/>
    <xf numFmtId="0" fontId="0" fillId="0" borderId="0" xfId="0" applyAlignment="1" applyProtection="1">
      <alignment horizontal="center"/>
    </xf>
    <xf numFmtId="0" fontId="9" fillId="11" borderId="2" xfId="0" applyFont="1" applyFill="1" applyBorder="1" applyProtection="1"/>
    <xf numFmtId="0" fontId="0" fillId="11" borderId="4" xfId="0" applyFill="1" applyBorder="1" applyProtection="1"/>
    <xf numFmtId="0" fontId="0" fillId="11" borderId="4" xfId="0" applyFill="1" applyBorder="1" applyAlignment="1" applyProtection="1">
      <alignment horizontal="center"/>
    </xf>
    <xf numFmtId="0" fontId="9" fillId="11" borderId="4" xfId="0" applyFont="1" applyFill="1" applyBorder="1" applyAlignment="1" applyProtection="1">
      <alignment horizontal="left"/>
    </xf>
    <xf numFmtId="0" fontId="0" fillId="11" borderId="6" xfId="0" applyFill="1" applyBorder="1" applyProtection="1"/>
    <xf numFmtId="0" fontId="10" fillId="11" borderId="7" xfId="0" applyFont="1" applyFill="1" applyBorder="1" applyProtection="1"/>
    <xf numFmtId="0" fontId="0" fillId="11" borderId="0" xfId="0" applyFill="1" applyProtection="1"/>
    <xf numFmtId="4" fontId="0" fillId="11" borderId="0" xfId="0" applyNumberFormat="1" applyFill="1" applyAlignment="1" applyProtection="1">
      <alignment horizontal="center"/>
    </xf>
    <xf numFmtId="0" fontId="0" fillId="11" borderId="0" xfId="0" applyFill="1" applyAlignment="1" applyProtection="1">
      <alignment horizontal="left"/>
    </xf>
    <xf numFmtId="0" fontId="0" fillId="11" borderId="0" xfId="0" applyFill="1" applyAlignment="1" applyProtection="1">
      <alignment horizontal="center"/>
    </xf>
    <xf numFmtId="4" fontId="0" fillId="11" borderId="27" xfId="0" applyNumberFormat="1" applyFill="1" applyBorder="1" applyProtection="1"/>
    <xf numFmtId="0" fontId="10" fillId="11" borderId="13" xfId="0" applyFont="1" applyFill="1" applyBorder="1" applyProtection="1"/>
    <xf numFmtId="4" fontId="0" fillId="11" borderId="10" xfId="0" applyNumberFormat="1" applyFill="1" applyBorder="1" applyProtection="1"/>
    <xf numFmtId="2" fontId="0" fillId="11" borderId="0" xfId="0" applyNumberFormat="1" applyFill="1" applyProtection="1"/>
    <xf numFmtId="9" fontId="0" fillId="11" borderId="0" xfId="1" applyNumberFormat="1" applyFill="1" applyProtection="1"/>
    <xf numFmtId="10" fontId="11" fillId="0" borderId="0" xfId="0" applyNumberFormat="1" applyFont="1" applyAlignment="1" applyProtection="1">
      <alignment horizontal="center"/>
    </xf>
    <xf numFmtId="10" fontId="10" fillId="11" borderId="10" xfId="0" applyNumberFormat="1" applyFont="1" applyFill="1" applyBorder="1" applyAlignment="1" applyProtection="1">
      <alignment horizontal="center"/>
    </xf>
    <xf numFmtId="0" fontId="0" fillId="11" borderId="7" xfId="0" applyFill="1" applyBorder="1" applyProtection="1"/>
    <xf numFmtId="4" fontId="10" fillId="11" borderId="28" xfId="0" applyNumberFormat="1" applyFont="1" applyFill="1" applyBorder="1" applyAlignment="1" applyProtection="1">
      <alignment horizontal="center"/>
    </xf>
    <xf numFmtId="0" fontId="0" fillId="11" borderId="10" xfId="0" applyFill="1" applyBorder="1" applyProtection="1"/>
    <xf numFmtId="0" fontId="0" fillId="11" borderId="7" xfId="0" applyFill="1" applyBorder="1" applyAlignment="1" applyProtection="1">
      <alignment horizontal="center"/>
    </xf>
    <xf numFmtId="0" fontId="1" fillId="11" borderId="0" xfId="0" applyFont="1" applyFill="1" applyAlignment="1" applyProtection="1">
      <alignment horizontal="left"/>
    </xf>
    <xf numFmtId="4" fontId="0" fillId="11" borderId="1" xfId="0" applyNumberFormat="1" applyFill="1" applyBorder="1" applyProtection="1"/>
    <xf numFmtId="0" fontId="0" fillId="11" borderId="10" xfId="0" applyFill="1" applyBorder="1" applyAlignment="1" applyProtection="1">
      <alignment horizontal="center"/>
    </xf>
    <xf numFmtId="4" fontId="0" fillId="0" borderId="0" xfId="0" applyNumberFormat="1" applyProtection="1"/>
    <xf numFmtId="0" fontId="0" fillId="11" borderId="22" xfId="0" applyFill="1" applyBorder="1" applyAlignment="1" applyProtection="1">
      <alignment horizontal="center"/>
    </xf>
    <xf numFmtId="0" fontId="0" fillId="11" borderId="24" xfId="0" applyFill="1" applyBorder="1" applyAlignment="1" applyProtection="1">
      <alignment horizontal="center"/>
    </xf>
    <xf numFmtId="0" fontId="0" fillId="11" borderId="26" xfId="0" applyFill="1" applyBorder="1" applyProtection="1"/>
    <xf numFmtId="0" fontId="9" fillId="0" borderId="0" xfId="0" applyFont="1" applyProtection="1"/>
    <xf numFmtId="0" fontId="9" fillId="12" borderId="2" xfId="0" applyFont="1" applyFill="1" applyBorder="1" applyProtection="1"/>
    <xf numFmtId="0" fontId="9" fillId="12" borderId="4" xfId="0" applyFont="1" applyFill="1" applyBorder="1" applyAlignment="1" applyProtection="1">
      <alignment horizontal="center"/>
    </xf>
    <xf numFmtId="0" fontId="9" fillId="12" borderId="4" xfId="0" applyFont="1" applyFill="1" applyBorder="1" applyProtection="1"/>
    <xf numFmtId="0" fontId="9" fillId="12" borderId="6" xfId="0" applyFont="1" applyFill="1" applyBorder="1" applyProtection="1"/>
    <xf numFmtId="0" fontId="0" fillId="12" borderId="7" xfId="0" applyFill="1" applyBorder="1" applyProtection="1"/>
    <xf numFmtId="0" fontId="0" fillId="12" borderId="0" xfId="0" applyFill="1" applyAlignment="1" applyProtection="1">
      <alignment horizontal="center"/>
    </xf>
    <xf numFmtId="0" fontId="0" fillId="12" borderId="0" xfId="0" applyFill="1" applyProtection="1"/>
    <xf numFmtId="0" fontId="0" fillId="12" borderId="10" xfId="0" applyFill="1" applyBorder="1" applyProtection="1"/>
    <xf numFmtId="0" fontId="10" fillId="12" borderId="7" xfId="0" applyFont="1" applyFill="1" applyBorder="1" applyProtection="1"/>
    <xf numFmtId="0" fontId="0" fillId="2" borderId="29" xfId="0" applyFill="1" applyBorder="1" applyAlignment="1" applyProtection="1">
      <alignment horizontal="center"/>
      <protection locked="0"/>
    </xf>
    <xf numFmtId="0" fontId="12" fillId="12" borderId="0" xfId="6" applyFont="1" applyFill="1" applyAlignment="1" applyProtection="1">
      <alignment horizontal="center"/>
    </xf>
    <xf numFmtId="0" fontId="1" fillId="12" borderId="22" xfId="0" applyFont="1" applyFill="1" applyBorder="1" applyProtection="1"/>
    <xf numFmtId="0" fontId="1" fillId="12" borderId="24" xfId="0" applyFont="1" applyFill="1" applyBorder="1" applyAlignment="1" applyProtection="1">
      <alignment horizontal="center"/>
    </xf>
    <xf numFmtId="0" fontId="1" fillId="12" borderId="24" xfId="0" applyFont="1" applyFill="1" applyBorder="1" applyProtection="1"/>
    <xf numFmtId="0" fontId="1" fillId="12" borderId="26" xfId="0" applyFont="1" applyFill="1" applyBorder="1" applyProtection="1"/>
    <xf numFmtId="0" fontId="10" fillId="0" borderId="0" xfId="0" applyFont="1" applyProtection="1"/>
    <xf numFmtId="0" fontId="9" fillId="0" borderId="2" xfId="0" applyFont="1" applyBorder="1" applyProtection="1"/>
    <xf numFmtId="0" fontId="10" fillId="0" borderId="4" xfId="0" applyFont="1" applyBorder="1" applyAlignment="1" applyProtection="1">
      <alignment horizontal="center"/>
    </xf>
    <xf numFmtId="0" fontId="10" fillId="0" borderId="4" xfId="0" applyFont="1" applyBorder="1" applyProtection="1"/>
    <xf numFmtId="0" fontId="10" fillId="0" borderId="6" xfId="0" applyFont="1" applyBorder="1" applyProtection="1"/>
    <xf numFmtId="0" fontId="13" fillId="0" borderId="0" xfId="0" applyFont="1" applyProtection="1"/>
    <xf numFmtId="0" fontId="13" fillId="0" borderId="7" xfId="0" applyFont="1" applyBorder="1" applyProtection="1"/>
    <xf numFmtId="0" fontId="0" fillId="0" borderId="10" xfId="0" applyBorder="1" applyProtection="1"/>
    <xf numFmtId="0" fontId="10" fillId="0" borderId="0" xfId="0" applyFont="1" applyAlignment="1" applyProtection="1">
      <alignment horizontal="center"/>
    </xf>
    <xf numFmtId="0" fontId="10" fillId="0" borderId="7" xfId="0" applyFont="1" applyBorder="1" applyAlignment="1" applyProtection="1">
      <alignment horizontal="center"/>
    </xf>
    <xf numFmtId="0" fontId="10" fillId="0" borderId="10" xfId="0" applyFont="1" applyBorder="1" applyAlignment="1" applyProtection="1">
      <alignment horizontal="center"/>
    </xf>
    <xf numFmtId="0" fontId="1" fillId="0" borderId="0" xfId="0" applyFont="1" applyAlignment="1" applyProtection="1">
      <alignment horizontal="left"/>
    </xf>
    <xf numFmtId="0" fontId="10" fillId="0" borderId="7" xfId="0" applyFont="1" applyBorder="1" applyAlignment="1" applyProtection="1">
      <alignment wrapText="1"/>
    </xf>
    <xf numFmtId="166" fontId="0" fillId="13" borderId="0" xfId="0" applyNumberFormat="1" applyFill="1" applyAlignment="1" applyProtection="1">
      <alignment horizontal="center"/>
    </xf>
    <xf numFmtId="166" fontId="1" fillId="13" borderId="0" xfId="0" applyNumberFormat="1" applyFont="1" applyFill="1" applyAlignment="1" applyProtection="1">
      <alignment horizontal="center"/>
    </xf>
    <xf numFmtId="167" fontId="0" fillId="2" borderId="0" xfId="0" applyNumberFormat="1" applyFill="1" applyAlignment="1" applyProtection="1">
      <alignment horizontal="center"/>
      <protection locked="0"/>
    </xf>
    <xf numFmtId="9" fontId="1" fillId="2" borderId="0" xfId="1" applyNumberFormat="1" applyFont="1" applyFill="1" applyAlignment="1" applyProtection="1">
      <alignment horizontal="center"/>
      <protection locked="0"/>
    </xf>
    <xf numFmtId="0" fontId="0" fillId="13" borderId="10" xfId="0" applyFill="1" applyBorder="1" applyAlignment="1" applyProtection="1">
      <alignment horizontal="center"/>
    </xf>
    <xf numFmtId="9" fontId="1" fillId="13" borderId="0" xfId="1" applyNumberFormat="1" applyFont="1" applyFill="1" applyAlignment="1" applyProtection="1">
      <alignment horizontal="center"/>
    </xf>
    <xf numFmtId="0" fontId="10" fillId="0" borderId="22" xfId="0" applyFont="1" applyBorder="1" applyAlignment="1" applyProtection="1">
      <alignment wrapText="1"/>
    </xf>
    <xf numFmtId="0" fontId="0" fillId="0" borderId="24" xfId="0" applyBorder="1" applyAlignment="1" applyProtection="1">
      <alignment horizontal="center"/>
    </xf>
    <xf numFmtId="166" fontId="0" fillId="0" borderId="24" xfId="0" applyNumberFormat="1" applyBorder="1" applyAlignment="1" applyProtection="1">
      <alignment horizontal="center"/>
    </xf>
    <xf numFmtId="166" fontId="1" fillId="0" borderId="24" xfId="0" applyNumberFormat="1" applyFont="1" applyBorder="1" applyAlignment="1" applyProtection="1">
      <alignment horizontal="center"/>
    </xf>
    <xf numFmtId="9" fontId="1" fillId="0" borderId="24" xfId="1" applyNumberFormat="1" applyFont="1" applyBorder="1" applyAlignment="1" applyProtection="1">
      <alignment horizontal="center"/>
    </xf>
    <xf numFmtId="0" fontId="0" fillId="0" borderId="26" xfId="0" applyBorder="1" applyAlignment="1" applyProtection="1">
      <alignment horizontal="center"/>
    </xf>
    <xf numFmtId="0" fontId="0" fillId="0" borderId="0" xfId="0" applyAlignment="1" applyProtection="1">
      <alignment horizontal="center" vertical="top" wrapText="1"/>
    </xf>
    <xf numFmtId="0" fontId="9" fillId="7" borderId="2" xfId="0" applyFont="1" applyFill="1" applyBorder="1" applyProtection="1"/>
    <xf numFmtId="0" fontId="0" fillId="7" borderId="4" xfId="0" applyFill="1" applyBorder="1" applyAlignment="1" applyProtection="1">
      <alignment horizontal="center"/>
    </xf>
    <xf numFmtId="0" fontId="0" fillId="7" borderId="4" xfId="0" applyFill="1" applyBorder="1" applyProtection="1"/>
    <xf numFmtId="0" fontId="0" fillId="7" borderId="6" xfId="0" applyFill="1" applyBorder="1" applyProtection="1"/>
    <xf numFmtId="0" fontId="0" fillId="0" borderId="30" xfId="0" applyBorder="1" applyAlignment="1" applyProtection="1">
      <alignment horizontal="center" vertical="center" wrapText="1"/>
    </xf>
    <xf numFmtId="0" fontId="0" fillId="6" borderId="7" xfId="0" applyFill="1" applyBorder="1" applyProtection="1"/>
    <xf numFmtId="0" fontId="0" fillId="6" borderId="0" xfId="0" applyFill="1" applyProtection="1"/>
    <xf numFmtId="0" fontId="0" fillId="7" borderId="0" xfId="0" applyFill="1" applyProtection="1"/>
    <xf numFmtId="0" fontId="0" fillId="6" borderId="10" xfId="0" applyFill="1" applyBorder="1" applyProtection="1"/>
    <xf numFmtId="0" fontId="0" fillId="0" borderId="30" xfId="0" applyBorder="1" applyAlignment="1" applyProtection="1">
      <alignment horizontal="center" vertical="center"/>
    </xf>
    <xf numFmtId="0" fontId="0" fillId="6" borderId="0" xfId="0" applyFill="1" applyAlignment="1" applyProtection="1">
      <alignment horizontal="center"/>
    </xf>
    <xf numFmtId="0" fontId="10" fillId="6" borderId="0" xfId="0" applyFont="1" applyFill="1" applyAlignment="1" applyProtection="1">
      <alignment horizontal="center"/>
    </xf>
    <xf numFmtId="0" fontId="10" fillId="7" borderId="0" xfId="0" applyFont="1" applyFill="1" applyAlignment="1" applyProtection="1">
      <alignment horizontal="center"/>
    </xf>
    <xf numFmtId="0" fontId="10" fillId="14" borderId="10" xfId="0" applyFont="1" applyFill="1" applyBorder="1" applyAlignment="1" applyProtection="1">
      <alignment horizontal="center"/>
    </xf>
    <xf numFmtId="0" fontId="10" fillId="6" borderId="7" xfId="0" applyFont="1" applyFill="1" applyBorder="1" applyProtection="1"/>
    <xf numFmtId="0" fontId="16" fillId="13" borderId="0" xfId="0" applyFont="1" applyFill="1" applyAlignment="1" applyProtection="1">
      <alignment horizontal="center"/>
    </xf>
    <xf numFmtId="0" fontId="17" fillId="13" borderId="0" xfId="0" applyFont="1" applyFill="1" applyAlignment="1" applyProtection="1">
      <alignment horizontal="center"/>
    </xf>
    <xf numFmtId="1" fontId="0" fillId="6" borderId="0" xfId="0" applyNumberFormat="1" applyFill="1" applyAlignment="1" applyProtection="1">
      <alignment horizontal="center"/>
    </xf>
    <xf numFmtId="2" fontId="1" fillId="6" borderId="0" xfId="0" applyNumberFormat="1" applyFont="1" applyFill="1" applyAlignment="1" applyProtection="1">
      <alignment horizontal="center"/>
    </xf>
    <xf numFmtId="2" fontId="0" fillId="14" borderId="10" xfId="0" applyNumberFormat="1" applyFill="1" applyBorder="1" applyAlignment="1" applyProtection="1">
      <alignment horizontal="center"/>
    </xf>
    <xf numFmtId="0" fontId="10" fillId="6" borderId="0" xfId="0" applyFont="1" applyFill="1" applyProtection="1"/>
    <xf numFmtId="0" fontId="1" fillId="6" borderId="0" xfId="0" applyFont="1" applyFill="1" applyProtection="1"/>
    <xf numFmtId="0" fontId="0" fillId="14" borderId="10" xfId="0" applyFill="1" applyBorder="1" applyAlignment="1" applyProtection="1">
      <alignment horizontal="center"/>
    </xf>
    <xf numFmtId="0" fontId="15" fillId="6" borderId="1" xfId="3" applyFont="1" applyFill="1" applyBorder="1" applyAlignment="1" applyProtection="1">
      <alignment horizontal="center" vertical="center"/>
    </xf>
    <xf numFmtId="0" fontId="12" fillId="2" borderId="1" xfId="3" applyFont="1" applyFill="1" applyBorder="1" applyAlignment="1" applyProtection="1">
      <alignment horizontal="center" vertical="center"/>
      <protection locked="0"/>
    </xf>
    <xf numFmtId="0" fontId="0" fillId="15" borderId="35" xfId="0" applyFill="1" applyBorder="1" applyAlignment="1" applyProtection="1">
      <alignment horizontal="center" vertical="center" wrapText="1"/>
    </xf>
    <xf numFmtId="0" fontId="1" fillId="0" borderId="0" xfId="0" applyFont="1"/>
    <xf numFmtId="165" fontId="1" fillId="0" borderId="0" xfId="0" applyNumberFormat="1" applyFont="1"/>
    <xf numFmtId="0" fontId="1" fillId="0" borderId="0" xfId="0" applyFont="1" applyAlignment="1">
      <alignment horizontal="center"/>
    </xf>
    <xf numFmtId="0" fontId="1" fillId="16" borderId="2" xfId="0" applyFont="1" applyFill="1" applyBorder="1"/>
    <xf numFmtId="0" fontId="10" fillId="16" borderId="7" xfId="0" applyFont="1" applyFill="1" applyBorder="1" applyProtection="1"/>
    <xf numFmtId="165" fontId="10" fillId="16" borderId="0" xfId="0" applyNumberFormat="1" applyFont="1" applyFill="1" applyAlignment="1">
      <alignment horizontal="center"/>
    </xf>
    <xf numFmtId="0" fontId="10" fillId="16" borderId="10" xfId="0" applyFont="1" applyFill="1" applyBorder="1" applyAlignment="1">
      <alignment horizontal="center"/>
    </xf>
    <xf numFmtId="165" fontId="1" fillId="17" borderId="0" xfId="0" applyNumberFormat="1" applyFont="1" applyFill="1"/>
    <xf numFmtId="2" fontId="1" fillId="17" borderId="10" xfId="0" applyNumberFormat="1" applyFont="1" applyFill="1" applyBorder="1" applyAlignment="1">
      <alignment horizontal="center"/>
    </xf>
    <xf numFmtId="0" fontId="10" fillId="0" borderId="0" xfId="0" applyFont="1"/>
    <xf numFmtId="165" fontId="10" fillId="16" borderId="0" xfId="0" applyNumberFormat="1" applyFont="1" applyFill="1"/>
    <xf numFmtId="2" fontId="10" fillId="16" borderId="10" xfId="0" applyNumberFormat="1" applyFont="1" applyFill="1" applyBorder="1" applyAlignment="1">
      <alignment horizontal="center"/>
    </xf>
    <xf numFmtId="3" fontId="10" fillId="18" borderId="0" xfId="0" applyNumberFormat="1" applyFont="1" applyFill="1" applyAlignment="1">
      <alignment horizontal="center"/>
    </xf>
    <xf numFmtId="0" fontId="10" fillId="16" borderId="22" xfId="0" applyFont="1" applyFill="1" applyBorder="1" applyProtection="1"/>
    <xf numFmtId="165" fontId="10" fillId="16" borderId="24" xfId="0" applyNumberFormat="1" applyFont="1" applyFill="1" applyBorder="1"/>
    <xf numFmtId="2" fontId="10" fillId="16" borderId="26" xfId="0" applyNumberFormat="1" applyFont="1" applyFill="1" applyBorder="1" applyAlignment="1">
      <alignment horizontal="center"/>
    </xf>
    <xf numFmtId="0" fontId="10" fillId="19" borderId="14" xfId="0" applyFont="1" applyFill="1" applyBorder="1" applyProtection="1"/>
    <xf numFmtId="0" fontId="10" fillId="19" borderId="15" xfId="0" applyFont="1" applyFill="1" applyBorder="1" applyAlignment="1">
      <alignment horizontal="center"/>
    </xf>
    <xf numFmtId="165" fontId="10" fillId="19" borderId="15" xfId="0" applyNumberFormat="1" applyFont="1" applyFill="1" applyBorder="1" applyAlignment="1">
      <alignment horizontal="center"/>
    </xf>
    <xf numFmtId="0" fontId="10" fillId="20" borderId="16" xfId="0" applyFont="1" applyFill="1" applyBorder="1" applyAlignment="1">
      <alignment horizontal="center"/>
    </xf>
    <xf numFmtId="0" fontId="10" fillId="19" borderId="8" xfId="0" applyFont="1" applyFill="1" applyBorder="1" applyProtection="1"/>
    <xf numFmtId="0" fontId="10" fillId="10" borderId="11" xfId="0" applyFont="1" applyFill="1" applyBorder="1" applyAlignment="1" applyProtection="1">
      <alignment horizontal="center"/>
      <protection locked="0"/>
    </xf>
    <xf numFmtId="165" fontId="1" fillId="10" borderId="11" xfId="0" applyNumberFormat="1" applyFont="1" applyFill="1" applyBorder="1" applyAlignment="1" applyProtection="1">
      <alignment horizontal="center"/>
      <protection locked="0"/>
    </xf>
    <xf numFmtId="165" fontId="1" fillId="20" borderId="9" xfId="0" applyNumberFormat="1" applyFont="1" applyFill="1" applyBorder="1" applyAlignment="1">
      <alignment horizontal="center"/>
    </xf>
    <xf numFmtId="0" fontId="10" fillId="19" borderId="36" xfId="0" applyFont="1" applyFill="1" applyBorder="1" applyAlignment="1">
      <alignment horizontal="center"/>
    </xf>
    <xf numFmtId="165" fontId="10" fillId="19" borderId="36" xfId="0" applyNumberFormat="1" applyFont="1" applyFill="1" applyBorder="1" applyAlignment="1">
      <alignment horizontal="center"/>
    </xf>
    <xf numFmtId="165" fontId="10" fillId="20" borderId="37" xfId="0" applyNumberFormat="1" applyFont="1" applyFill="1" applyBorder="1" applyAlignment="1">
      <alignment horizontal="center"/>
    </xf>
    <xf numFmtId="165" fontId="10" fillId="0" borderId="0" xfId="0" applyNumberFormat="1" applyFont="1"/>
    <xf numFmtId="0" fontId="10" fillId="0" borderId="0" xfId="0" applyFont="1" applyAlignment="1">
      <alignment horizontal="center"/>
    </xf>
    <xf numFmtId="0" fontId="1" fillId="19" borderId="0" xfId="0" applyFont="1" applyFill="1" applyAlignment="1">
      <alignment horizontal="center"/>
    </xf>
    <xf numFmtId="165" fontId="10" fillId="19" borderId="0" xfId="0" applyNumberFormat="1" applyFont="1" applyFill="1"/>
    <xf numFmtId="0" fontId="10" fillId="19" borderId="9" xfId="0" applyFont="1" applyFill="1" applyBorder="1" applyAlignment="1">
      <alignment horizontal="center"/>
    </xf>
    <xf numFmtId="0" fontId="10" fillId="19" borderId="12" xfId="0" applyFont="1" applyFill="1" applyBorder="1" applyProtection="1"/>
    <xf numFmtId="0" fontId="1" fillId="19" borderId="11" xfId="0" applyFont="1" applyFill="1" applyBorder="1" applyAlignment="1">
      <alignment horizontal="center"/>
    </xf>
    <xf numFmtId="165" fontId="10" fillId="19" borderId="11" xfId="0" applyNumberFormat="1" applyFont="1" applyFill="1" applyBorder="1"/>
    <xf numFmtId="168" fontId="10" fillId="19" borderId="19" xfId="0" applyNumberFormat="1" applyFont="1" applyFill="1" applyBorder="1" applyAlignment="1">
      <alignment horizontal="center"/>
    </xf>
    <xf numFmtId="0" fontId="10" fillId="21" borderId="14" xfId="0" applyFont="1" applyFill="1" applyBorder="1" applyProtection="1"/>
    <xf numFmtId="0" fontId="1" fillId="21" borderId="15" xfId="0" applyFont="1" applyFill="1" applyBorder="1" applyAlignment="1">
      <alignment horizontal="center"/>
    </xf>
    <xf numFmtId="165" fontId="1" fillId="21" borderId="15" xfId="0" applyNumberFormat="1" applyFont="1" applyFill="1" applyBorder="1"/>
    <xf numFmtId="0" fontId="1" fillId="21" borderId="16" xfId="0" applyFont="1" applyFill="1" applyBorder="1" applyAlignment="1">
      <alignment horizontal="center"/>
    </xf>
    <xf numFmtId="0" fontId="10" fillId="21" borderId="8" xfId="0" applyFont="1" applyFill="1" applyBorder="1" applyProtection="1"/>
    <xf numFmtId="0" fontId="10" fillId="21" borderId="0" xfId="0" applyFont="1" applyFill="1" applyAlignment="1">
      <alignment horizontal="center" wrapText="1"/>
    </xf>
    <xf numFmtId="165" fontId="1" fillId="21" borderId="0" xfId="0" applyNumberFormat="1" applyFont="1" applyFill="1"/>
    <xf numFmtId="0" fontId="10" fillId="21" borderId="9" xfId="0" applyFont="1" applyFill="1" applyBorder="1" applyAlignment="1">
      <alignment horizontal="center" wrapText="1"/>
    </xf>
    <xf numFmtId="0" fontId="1" fillId="21" borderId="8" xfId="0" applyFont="1" applyFill="1" applyBorder="1"/>
    <xf numFmtId="0" fontId="1" fillId="21" borderId="0" xfId="0" applyFont="1" applyFill="1" applyAlignment="1">
      <alignment horizontal="center"/>
    </xf>
    <xf numFmtId="0" fontId="1" fillId="21" borderId="0" xfId="0" applyFont="1" applyFill="1"/>
    <xf numFmtId="165" fontId="1" fillId="18" borderId="9" xfId="0" applyNumberFormat="1" applyFont="1" applyFill="1" applyBorder="1" applyAlignment="1">
      <alignment horizontal="center"/>
    </xf>
    <xf numFmtId="165" fontId="10" fillId="21" borderId="8" xfId="0" applyNumberFormat="1" applyFont="1" applyFill="1" applyBorder="1"/>
    <xf numFmtId="10" fontId="1" fillId="21" borderId="0" xfId="1" applyNumberFormat="1" applyFont="1" applyFill="1" applyAlignment="1">
      <alignment horizontal="center"/>
    </xf>
    <xf numFmtId="165" fontId="1" fillId="21" borderId="9" xfId="0" applyNumberFormat="1" applyFont="1" applyFill="1" applyBorder="1" applyAlignment="1">
      <alignment horizontal="center"/>
    </xf>
    <xf numFmtId="0" fontId="10" fillId="21" borderId="8" xfId="0" applyFont="1" applyFill="1" applyBorder="1"/>
    <xf numFmtId="165" fontId="10" fillId="21" borderId="0" xfId="0" applyNumberFormat="1" applyFont="1" applyFill="1"/>
    <xf numFmtId="169" fontId="10" fillId="21" borderId="37" xfId="4" applyNumberFormat="1" applyFont="1" applyFill="1" applyBorder="1" applyAlignment="1">
      <alignment horizontal="center"/>
    </xf>
    <xf numFmtId="9" fontId="1" fillId="21" borderId="0" xfId="0" applyNumberFormat="1" applyFont="1" applyFill="1" applyAlignment="1">
      <alignment horizontal="center"/>
    </xf>
    <xf numFmtId="0" fontId="1" fillId="21" borderId="9" xfId="0" applyFont="1" applyFill="1" applyBorder="1" applyAlignment="1">
      <alignment horizontal="center"/>
    </xf>
    <xf numFmtId="165" fontId="1" fillId="21" borderId="29" xfId="0" applyNumberFormat="1" applyFont="1" applyFill="1" applyBorder="1"/>
    <xf numFmtId="3" fontId="1" fillId="18" borderId="0" xfId="0" applyNumberFormat="1" applyFont="1" applyFill="1" applyAlignment="1">
      <alignment horizontal="center"/>
    </xf>
    <xf numFmtId="44" fontId="1" fillId="0" borderId="0" xfId="4" applyNumberFormat="1" applyFont="1"/>
    <xf numFmtId="0" fontId="10" fillId="21" borderId="12" xfId="0" applyFont="1" applyFill="1" applyBorder="1" applyProtection="1"/>
    <xf numFmtId="0" fontId="1" fillId="21" borderId="11" xfId="0" applyFont="1" applyFill="1" applyBorder="1"/>
    <xf numFmtId="165" fontId="10" fillId="21" borderId="11" xfId="0" applyNumberFormat="1" applyFont="1" applyFill="1" applyBorder="1"/>
    <xf numFmtId="168" fontId="10" fillId="21" borderId="19" xfId="0" applyNumberFormat="1" applyFont="1" applyFill="1" applyBorder="1" applyAlignment="1">
      <alignment horizontal="center"/>
    </xf>
    <xf numFmtId="0" fontId="10" fillId="16" borderId="0" xfId="0" applyFont="1" applyFill="1" applyProtection="1"/>
    <xf numFmtId="0" fontId="10" fillId="22" borderId="0" xfId="0" applyFont="1" applyFill="1"/>
    <xf numFmtId="165" fontId="10" fillId="22" borderId="0" xfId="0" applyNumberFormat="1" applyFont="1" applyFill="1"/>
    <xf numFmtId="0" fontId="10" fillId="21" borderId="0" xfId="0" applyFont="1" applyFill="1"/>
    <xf numFmtId="165" fontId="10" fillId="21" borderId="0" xfId="0" applyNumberFormat="1" applyFont="1" applyFill="1" applyProtection="1"/>
    <xf numFmtId="0" fontId="10" fillId="23" borderId="0" xfId="0" applyFont="1" applyFill="1" applyAlignment="1">
      <alignment horizontal="left"/>
    </xf>
    <xf numFmtId="165" fontId="10" fillId="23" borderId="0" xfId="0" applyNumberFormat="1" applyFont="1" applyFill="1" applyAlignment="1">
      <alignment horizontal="center"/>
    </xf>
    <xf numFmtId="0" fontId="10" fillId="23" borderId="0" xfId="0" applyFont="1" applyFill="1" applyAlignment="1">
      <alignment horizontal="center"/>
    </xf>
    <xf numFmtId="165" fontId="10" fillId="23" borderId="1" xfId="0" applyNumberFormat="1" applyFont="1" applyFill="1" applyBorder="1" applyAlignment="1">
      <alignment horizontal="center"/>
    </xf>
    <xf numFmtId="165" fontId="1" fillId="0" borderId="0" xfId="0" applyNumberFormat="1" applyFont="1" applyProtection="1"/>
    <xf numFmtId="0" fontId="1" fillId="0" borderId="2" xfId="0" applyFont="1" applyBorder="1" applyProtection="1"/>
    <xf numFmtId="0" fontId="1" fillId="0" borderId="4" xfId="0" applyFont="1" applyBorder="1" applyProtection="1"/>
    <xf numFmtId="165" fontId="1" fillId="0" borderId="6" xfId="0" applyNumberFormat="1" applyFont="1" applyBorder="1" applyProtection="1"/>
    <xf numFmtId="4" fontId="18" fillId="0" borderId="7" xfId="0" applyNumberFormat="1" applyFont="1" applyBorder="1" applyProtection="1"/>
    <xf numFmtId="4" fontId="19" fillId="0" borderId="0" xfId="0" applyNumberFormat="1" applyFont="1" applyProtection="1"/>
    <xf numFmtId="3" fontId="18" fillId="10" borderId="29" xfId="0" applyNumberFormat="1" applyFont="1" applyFill="1" applyBorder="1" applyAlignment="1" applyProtection="1">
      <alignment horizontal="center"/>
      <protection locked="0"/>
    </xf>
    <xf numFmtId="165" fontId="1" fillId="0" borderId="10" xfId="0" applyNumberFormat="1" applyFont="1" applyBorder="1" applyProtection="1"/>
    <xf numFmtId="0" fontId="1" fillId="0" borderId="7" xfId="0" applyFont="1" applyBorder="1" applyProtection="1"/>
    <xf numFmtId="0" fontId="10" fillId="24" borderId="2" xfId="0" applyFont="1" applyFill="1" applyBorder="1" applyProtection="1"/>
    <xf numFmtId="0" fontId="20" fillId="24" borderId="4" xfId="0" applyFont="1" applyFill="1" applyBorder="1" applyProtection="1"/>
    <xf numFmtId="0" fontId="20" fillId="24" borderId="6" xfId="0" applyFont="1" applyFill="1" applyBorder="1" applyProtection="1"/>
    <xf numFmtId="0" fontId="20" fillId="24" borderId="7" xfId="0" applyFont="1" applyFill="1" applyBorder="1" applyProtection="1"/>
    <xf numFmtId="0" fontId="20" fillId="24" borderId="0" xfId="0" applyFont="1" applyFill="1" applyProtection="1"/>
    <xf numFmtId="0" fontId="10" fillId="24" borderId="10" xfId="0" applyFont="1" applyFill="1" applyBorder="1" applyAlignment="1" applyProtection="1">
      <alignment horizontal="center"/>
    </xf>
    <xf numFmtId="2" fontId="20" fillId="24" borderId="7" xfId="0" applyNumberFormat="1" applyFont="1" applyFill="1" applyBorder="1" applyProtection="1"/>
    <xf numFmtId="0" fontId="10" fillId="24" borderId="0" xfId="0" applyFont="1" applyFill="1" applyAlignment="1" applyProtection="1">
      <alignment horizontal="center"/>
    </xf>
    <xf numFmtId="4" fontId="10" fillId="24" borderId="10" xfId="0" applyNumberFormat="1" applyFont="1" applyFill="1" applyBorder="1" applyAlignment="1" applyProtection="1">
      <alignment horizontal="center"/>
    </xf>
    <xf numFmtId="0" fontId="10" fillId="24" borderId="7" xfId="0" applyFont="1" applyFill="1" applyBorder="1" applyProtection="1"/>
    <xf numFmtId="0" fontId="20" fillId="24" borderId="29" xfId="0" applyFont="1" applyFill="1" applyBorder="1" applyAlignment="1" applyProtection="1">
      <alignment horizontal="center"/>
    </xf>
    <xf numFmtId="2" fontId="20" fillId="24" borderId="10" xfId="0" applyNumberFormat="1" applyFont="1" applyFill="1" applyBorder="1" applyAlignment="1" applyProtection="1">
      <alignment horizontal="center"/>
    </xf>
    <xf numFmtId="2" fontId="10" fillId="24" borderId="22" xfId="0" applyNumberFormat="1" applyFont="1" applyFill="1" applyBorder="1" applyProtection="1"/>
    <xf numFmtId="0" fontId="20" fillId="24" borderId="24" xfId="0" applyFont="1" applyFill="1" applyBorder="1" applyProtection="1"/>
    <xf numFmtId="0" fontId="10" fillId="24" borderId="24" xfId="0" applyFont="1" applyFill="1" applyBorder="1" applyAlignment="1" applyProtection="1">
      <alignment horizontal="center"/>
    </xf>
    <xf numFmtId="0" fontId="20" fillId="24" borderId="26" xfId="0" applyFont="1" applyFill="1" applyBorder="1" applyAlignment="1" applyProtection="1">
      <alignment horizontal="center"/>
    </xf>
    <xf numFmtId="165" fontId="19" fillId="0" borderId="10" xfId="0" applyNumberFormat="1" applyFont="1" applyBorder="1" applyProtection="1"/>
    <xf numFmtId="0" fontId="10" fillId="16" borderId="7" xfId="0" applyFont="1" applyFill="1" applyBorder="1" applyAlignment="1" applyProtection="1">
      <alignment horizontal="left" wrapText="1"/>
    </xf>
    <xf numFmtId="3" fontId="10" fillId="16" borderId="0" xfId="0" applyNumberFormat="1" applyFont="1" applyFill="1" applyAlignment="1" applyProtection="1">
      <alignment horizontal="center"/>
    </xf>
    <xf numFmtId="0" fontId="10" fillId="16" borderId="0" xfId="0" applyFont="1" applyFill="1" applyAlignment="1" applyProtection="1">
      <alignment horizontal="center"/>
    </xf>
    <xf numFmtId="0" fontId="10" fillId="16" borderId="0" xfId="0" applyFont="1" applyFill="1" applyAlignment="1" applyProtection="1">
      <alignment horizontal="left"/>
    </xf>
    <xf numFmtId="165" fontId="1" fillId="16" borderId="10" xfId="0" applyNumberFormat="1" applyFont="1" applyFill="1" applyBorder="1" applyAlignment="1" applyProtection="1">
      <alignment horizontal="left"/>
    </xf>
    <xf numFmtId="0" fontId="10" fillId="16" borderId="7" xfId="0" applyFont="1" applyFill="1" applyBorder="1" applyAlignment="1" applyProtection="1">
      <alignment horizontal="center" wrapText="1"/>
    </xf>
    <xf numFmtId="10" fontId="10" fillId="16" borderId="0" xfId="1" applyNumberFormat="1" applyFont="1" applyFill="1" applyAlignment="1" applyProtection="1">
      <alignment horizontal="center"/>
    </xf>
    <xf numFmtId="9" fontId="10" fillId="16" borderId="0" xfId="0" applyNumberFormat="1" applyFont="1" applyFill="1" applyAlignment="1" applyProtection="1">
      <alignment horizontal="center"/>
    </xf>
    <xf numFmtId="165" fontId="10" fillId="16" borderId="10" xfId="0" applyNumberFormat="1" applyFont="1" applyFill="1" applyBorder="1" applyAlignment="1" applyProtection="1">
      <alignment horizontal="center"/>
    </xf>
    <xf numFmtId="165" fontId="1" fillId="16" borderId="0" xfId="0" applyNumberFormat="1" applyFont="1" applyFill="1" applyProtection="1"/>
    <xf numFmtId="164" fontId="1" fillId="16" borderId="0" xfId="0" applyNumberFormat="1" applyFont="1" applyFill="1" applyProtection="1"/>
    <xf numFmtId="4" fontId="1" fillId="16" borderId="0" xfId="0" applyNumberFormat="1" applyFont="1" applyFill="1" applyAlignment="1" applyProtection="1">
      <alignment horizontal="center"/>
    </xf>
    <xf numFmtId="165" fontId="1" fillId="16" borderId="29" xfId="0" applyNumberFormat="1" applyFont="1" applyFill="1" applyBorder="1" applyAlignment="1" applyProtection="1">
      <alignment horizontal="center"/>
    </xf>
    <xf numFmtId="3" fontId="1" fillId="16" borderId="0" xfId="0" applyNumberFormat="1" applyFont="1" applyFill="1" applyAlignment="1" applyProtection="1">
      <alignment horizontal="center"/>
    </xf>
    <xf numFmtId="165" fontId="1" fillId="16" borderId="10" xfId="0" applyNumberFormat="1" applyFont="1" applyFill="1" applyBorder="1" applyAlignment="1" applyProtection="1">
      <alignment horizontal="center"/>
    </xf>
    <xf numFmtId="3" fontId="18" fillId="0" borderId="0" xfId="0" applyNumberFormat="1" applyFont="1" applyAlignment="1" applyProtection="1">
      <alignment horizontal="center"/>
    </xf>
    <xf numFmtId="164" fontId="10" fillId="16" borderId="0" xfId="4" applyNumberFormat="1" applyFont="1" applyFill="1" applyProtection="1"/>
    <xf numFmtId="165" fontId="10" fillId="16" borderId="0" xfId="0" applyNumberFormat="1" applyFont="1" applyFill="1" applyProtection="1"/>
    <xf numFmtId="9" fontId="1" fillId="16" borderId="0" xfId="1" applyNumberFormat="1" applyFont="1" applyFill="1" applyAlignment="1" applyProtection="1">
      <alignment horizontal="center"/>
    </xf>
    <xf numFmtId="164" fontId="10" fillId="16" borderId="24" xfId="0" applyNumberFormat="1" applyFont="1" applyFill="1" applyBorder="1" applyProtection="1"/>
    <xf numFmtId="165" fontId="10" fillId="16" borderId="24" xfId="0" applyNumberFormat="1" applyFont="1" applyFill="1" applyBorder="1" applyProtection="1"/>
    <xf numFmtId="9" fontId="1" fillId="16" borderId="24" xfId="1" applyNumberFormat="1" applyFont="1" applyFill="1" applyBorder="1" applyAlignment="1" applyProtection="1">
      <alignment horizontal="center"/>
    </xf>
    <xf numFmtId="165" fontId="10" fillId="16" borderId="26" xfId="0" applyNumberFormat="1" applyFont="1" applyFill="1" applyBorder="1" applyAlignment="1" applyProtection="1">
      <alignment horizontal="center"/>
    </xf>
    <xf numFmtId="165" fontId="19" fillId="0" borderId="0" xfId="0" applyNumberFormat="1" applyFont="1" applyProtection="1"/>
    <xf numFmtId="165" fontId="19" fillId="0" borderId="6" xfId="0" applyNumberFormat="1" applyFont="1" applyBorder="1" applyProtection="1"/>
    <xf numFmtId="2" fontId="10" fillId="24" borderId="24" xfId="0" applyNumberFormat="1" applyFont="1" applyFill="1" applyBorder="1" applyAlignment="1" applyProtection="1">
      <alignment horizontal="center"/>
    </xf>
    <xf numFmtId="164" fontId="10" fillId="16" borderId="0" xfId="4" applyNumberFormat="1" applyFont="1" applyFill="1" applyAlignment="1" applyProtection="1">
      <alignment horizontal="center"/>
    </xf>
    <xf numFmtId="165" fontId="19" fillId="0" borderId="4" xfId="0" applyNumberFormat="1" applyFont="1" applyBorder="1" applyProtection="1"/>
    <xf numFmtId="0" fontId="20" fillId="0" borderId="7" xfId="0" applyFont="1" applyBorder="1" applyProtection="1"/>
    <xf numFmtId="0" fontId="20" fillId="0" borderId="0" xfId="0" applyFont="1" applyProtection="1"/>
    <xf numFmtId="0" fontId="20" fillId="0" borderId="0" xfId="0" applyFont="1" applyAlignment="1" applyProtection="1">
      <alignment horizontal="center"/>
    </xf>
    <xf numFmtId="0" fontId="19" fillId="0" borderId="7" xfId="0" applyFont="1" applyBorder="1" applyProtection="1"/>
    <xf numFmtId="0" fontId="19" fillId="0" borderId="0" xfId="0" applyFont="1" applyProtection="1"/>
    <xf numFmtId="165" fontId="10" fillId="16" borderId="0" xfId="0" applyNumberFormat="1" applyFont="1" applyFill="1" applyAlignment="1" applyProtection="1">
      <alignment horizontal="center"/>
    </xf>
    <xf numFmtId="164" fontId="1" fillId="16" borderId="24" xfId="0" applyNumberFormat="1" applyFont="1" applyFill="1" applyBorder="1" applyProtection="1"/>
    <xf numFmtId="0" fontId="8" fillId="3" borderId="3" xfId="0" applyFont="1" applyFill="1" applyBorder="1" applyAlignment="1" applyProtection="1">
      <alignment horizontal="center"/>
    </xf>
    <xf numFmtId="0" fontId="8" fillId="3" borderId="4" xfId="0" applyFont="1" applyFill="1" applyBorder="1" applyAlignment="1" applyProtection="1">
      <alignment horizontal="center"/>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4" fillId="0" borderId="6" xfId="0" applyFont="1" applyBorder="1" applyProtection="1"/>
    <xf numFmtId="0" fontId="14" fillId="14" borderId="2" xfId="3" applyFont="1" applyFill="1" applyBorder="1" applyAlignment="1" applyProtection="1">
      <alignment horizontal="center" vertical="center" wrapText="1"/>
    </xf>
    <xf numFmtId="0" fontId="14" fillId="14" borderId="4" xfId="3" applyFont="1" applyFill="1" applyBorder="1" applyAlignment="1" applyProtection="1">
      <alignment horizontal="center" vertical="center" wrapText="1"/>
    </xf>
    <xf numFmtId="0" fontId="14" fillId="14" borderId="6" xfId="3" applyFont="1" applyFill="1" applyBorder="1" applyAlignment="1" applyProtection="1">
      <alignment horizontal="center" vertical="center" wrapText="1"/>
    </xf>
    <xf numFmtId="0" fontId="14" fillId="14" borderId="7" xfId="3" applyFont="1" applyFill="1" applyBorder="1" applyAlignment="1" applyProtection="1">
      <alignment horizontal="center" vertical="center" wrapText="1"/>
    </xf>
    <xf numFmtId="0" fontId="14" fillId="14" borderId="0" xfId="3" applyFont="1" applyFill="1" applyAlignment="1" applyProtection="1">
      <alignment horizontal="center" vertical="center" wrapText="1"/>
    </xf>
    <xf numFmtId="0" fontId="14" fillId="14" borderId="10" xfId="3" applyFont="1" applyFill="1" applyBorder="1" applyAlignment="1" applyProtection="1">
      <alignment horizontal="center" vertical="center" wrapText="1"/>
    </xf>
    <xf numFmtId="0" fontId="15" fillId="6" borderId="2" xfId="3" applyFont="1" applyFill="1" applyBorder="1" applyAlignment="1" applyProtection="1">
      <alignment horizontal="center" vertical="center" wrapText="1"/>
    </xf>
    <xf numFmtId="0" fontId="15" fillId="6" borderId="6" xfId="3" applyFont="1" applyFill="1" applyBorder="1" applyAlignment="1" applyProtection="1">
      <alignment horizontal="center" vertical="center" wrapText="1"/>
    </xf>
    <xf numFmtId="0" fontId="15" fillId="6" borderId="22" xfId="3" applyFont="1" applyFill="1" applyBorder="1" applyAlignment="1" applyProtection="1">
      <alignment horizontal="center" vertical="center" wrapText="1"/>
    </xf>
    <xf numFmtId="0" fontId="15" fillId="6" borderId="26" xfId="3" applyFont="1" applyFill="1" applyBorder="1" applyAlignment="1" applyProtection="1">
      <alignment horizontal="center" vertical="center" wrapText="1"/>
    </xf>
    <xf numFmtId="0" fontId="15" fillId="6" borderId="33" xfId="3" applyFont="1" applyFill="1" applyBorder="1" applyAlignment="1" applyProtection="1">
      <alignment horizontal="center" vertical="center"/>
    </xf>
    <xf numFmtId="0" fontId="15" fillId="6" borderId="34" xfId="3" applyFont="1" applyFill="1" applyBorder="1" applyAlignment="1" applyProtection="1">
      <alignment horizontal="center" vertical="center"/>
    </xf>
    <xf numFmtId="0" fontId="15" fillId="6" borderId="31" xfId="3" applyFont="1" applyFill="1" applyBorder="1" applyAlignment="1" applyProtection="1">
      <alignment horizontal="center" vertical="center" wrapText="1"/>
    </xf>
    <xf numFmtId="0" fontId="15" fillId="6" borderId="32" xfId="3" applyFont="1" applyFill="1" applyBorder="1" applyAlignment="1" applyProtection="1">
      <alignment horizontal="center" vertical="center" wrapText="1"/>
    </xf>
    <xf numFmtId="165" fontId="10" fillId="16" borderId="4" xfId="0" applyNumberFormat="1" applyFont="1" applyFill="1" applyBorder="1" applyAlignment="1">
      <alignment horizontal="center"/>
    </xf>
    <xf numFmtId="0" fontId="10" fillId="16" borderId="6" xfId="0" applyFont="1" applyFill="1" applyBorder="1" applyAlignment="1">
      <alignment horizontal="center"/>
    </xf>
    <xf numFmtId="0" fontId="10" fillId="16" borderId="22" xfId="0" applyFont="1" applyFill="1" applyBorder="1" applyAlignment="1" applyProtection="1">
      <alignment horizontal="left"/>
    </xf>
    <xf numFmtId="0" fontId="1" fillId="0" borderId="24" xfId="0" applyFont="1" applyBorder="1"/>
  </cellXfs>
  <cellStyles count="8">
    <cellStyle name="Prozent" xfId="1" builtinId="5"/>
    <cellStyle name="Prozent 2" xfId="2"/>
    <cellStyle name="Standard" xfId="0" builtinId="0"/>
    <cellStyle name="Standard 2" xfId="3"/>
    <cellStyle name="Währung" xfId="4" builtinId="4"/>
    <cellStyle name="Währung 2" xfId="5"/>
    <cellStyle name="Warnender Text" xfId="6" builtinId="11"/>
    <cellStyle name="Warnender Text 2" xfId="7"/>
  </cellStyles>
  <dxfs count="6">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Alexandra Rehbach" id="{AC80ECE1-8A48-686A-1138-BB799E3C4ABB}"/>
  <person displayName="Kuß" id="{53E90779-5876-333C-F779-FA323B11703A}"/>
  <person displayName="Klinke, Sonja" id="{131651DC-E258-A711-32BD-A3F73B801EBA}"/>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4" personId="{AC80ECE1-8A48-686A-1138-BB799E3C4ABB}" id="{00CB0062-00EF-471A-AE97-001900560030}" done="0">
    <text xml:space="preserve">Bitte die Jahresarbeitszeit aus der untenstehenden Tabelle analog der regelmäßige wöchentlichen Arbeitszeit auswählen.
Die dort eingetragenen Werte ergeben sich aus dem jeweils gültigen KGSt-Bericht (KGSt-Normalarbeitszeit).
</text>
  </threadedComment>
  <threadedComment ref="K94" personId="{53E90779-5876-333C-F779-FA323B11703A}" id="{007F00D8-00FC-429B-98F5-000000E90068}" done="0">
    <text xml:space="preserve">Differenzen können etwa aus einem höheren/geringeren Krankenstand, Gruppenangeboten, einer Über-/Unterschreitung der Fahrtzeiten, Mehrstunden/Mehrstundenabbau, dem offenen Beratungsangebot, einer Abweichung des kalkulatorischen Anteils ambulanter/mobiler Einheiten, einer Abweichung in Bezug auf die kallkulatorischen Zeitansätze der Diagnostiken, Ausfallzeiten etc. entstehen und sind somit regelhaft zu erwarten.
</text>
  </threadedComment>
</ThreadedComments>
</file>

<file path=xl/threadedComments/threadedComment2.xml><?xml version="1.0" encoding="utf-8"?>
<ThreadedComments xmlns="http://schemas.microsoft.com/office/spreadsheetml/2018/threadedcomments" xmlns:x="http://schemas.openxmlformats.org/spreadsheetml/2006/main">
  <threadedComment ref="A15" personId="{AC80ECE1-8A48-686A-1138-BB799E3C4ABB}" id="{00D400DE-009D-48A5-9E83-006100090058}" done="0">
    <text xml:space="preserve">Personalkosten umfassen die Bruttopersonalkosten aller Mitarbeiter, die in der Einrichtung (Geschäftsführung, Sekretariat, Verwaltung, Fahrdienst, etc.) tätig sind.
</text>
  </threadedComment>
  <threadedComment ref="E15" personId="{AC80ECE1-8A48-686A-1138-BB799E3C4ABB}" id="{005F0013-0092-4F2F-9305-00ED00A30063}" done="0">
    <text xml:space="preserve">Sachkosten umfassen die Kosten für Raum- und Sachmittelausstattung, Versicherungen, etc.
</text>
  </threadedComment>
  <threadedComment ref="A17" personId="{AC80ECE1-8A48-686A-1138-BB799E3C4ABB}" id="{008400CE-0032-4E1B-8733-00D0002C00E8}" done="0">
    <text xml:space="preserve">Angabe der Tätigkeit, z. B. Sekretärin, Verwaltungsangestellte
</text>
  </threadedComment>
  <threadedComment ref="A7" personId="{AC80ECE1-8A48-686A-1138-BB799E3C4ABB}" id="{00230036-00A0-40CB-872E-00C800CF001B}" done="0">
    <text xml:space="preserve">Personalkosten umfassen die Bruttopersonalkosten aller Mitarbeiter, die in der Einrichtung (Geschäftsführung, Sekretariat, Verwaltung, Fahrdienst, etc.) tätig sind.
</text>
  </threadedComment>
  <threadedComment ref="C7" personId="{AC80ECE1-8A48-686A-1138-BB799E3C4ABB}" id="{00970022-0072-4F34-963E-0094009700A9}" done="0">
    <text xml:space="preserve">Angabe in %
</text>
  </threadedComment>
  <threadedComment ref="G7" personId="{AC80ECE1-8A48-686A-1138-BB799E3C4ABB}" id="{008A00A5-00B4-43A1-BBD6-00A0000F0016}" done="0">
    <text xml:space="preserve">Angabe in EUR
</text>
  </threadedComment>
  <threadedComment ref="A9" personId="{AC80ECE1-8A48-686A-1138-BB799E3C4ABB}" id="{00C30080-005B-4FA7-9611-008D007500E0}" done="0">
    <text xml:space="preserve">Sachkosten umfassen die Kosten für Raum- und Sachmittelausstattung, Versicherungen, etc.
</text>
  </threadedComment>
  <threadedComment ref="C9" personId="{AC80ECE1-8A48-686A-1138-BB799E3C4ABB}" id="{00910018-00B0-47E8-9CC1-007A0048002A}" done="0">
    <text xml:space="preserve">Angabe in %
</text>
  </threadedComment>
  <threadedComment ref="G9" personId="{AC80ECE1-8A48-686A-1138-BB799E3C4ABB}" id="{00350014-0001-4C1F-BDBF-00DF00AD0048}" done="0">
    <text xml:space="preserve">Angabe in EUR
</text>
  </threadedComment>
</ThreadedComments>
</file>

<file path=xl/threadedComments/threadedComment3.xml><?xml version="1.0" encoding="utf-8"?>
<ThreadedComments xmlns="http://schemas.microsoft.com/office/spreadsheetml/2018/threadedcomments" xmlns:x="http://schemas.openxmlformats.org/spreadsheetml/2006/main">
  <threadedComment ref="C13" personId="{AC80ECE1-8A48-686A-1138-BB799E3C4ABB}" id="{0049003B-0020-4968-B949-007B00B40010}" done="0">
    <text xml:space="preserve">Die Face-to-face-Zeit umfasst die direkte Arbeit "mit" dem Kind. Dazu gehört auch die Elternanleitung am Kind, z. B. Motivation für Greifübungen beim Säugling.
</text>
  </threadedComment>
  <threadedComment ref="D13" personId="{AC80ECE1-8A48-686A-1138-BB799E3C4ABB}" id="{004E00FF-00C5-4A24-A235-004500C80095}" done="0">
    <text xml:space="preserve">Die indirekten Leistungen umfassen alle Zeitanteile, die nicht mit oder am Kind stattfinden, wie Vor- und Nachbereitung, Dokumentation, Elterngespräche/-beratung, Teamgespräche, etc.
Der Wert entspricht dem im Landesrahmenvertrag ausgewiesenen Umfang.
</text>
  </threadedComment>
  <threadedComment ref="E13" personId="{AC80ECE1-8A48-686A-1138-BB799E3C4ABB}" id="{00720086-005C-4C2A-9700-00440079000D}" done="0">
    <text xml:space="preserve">Die Fahrzeit ist die durchschnittliche Fahrzeit (Hin- und Rückfahrt) pro mobiler Fördereinheit.
Fahrzeiten sind laut Landesrahmenvertrag individuell zu vereinbaren. Es ist ein Korridor von 15-30 Minuten insgesamt einzuhalten.
</text>
  </threadedComment>
  <threadedComment ref="G13" personId="{AC80ECE1-8A48-686A-1138-BB799E3C4ABB}" id="{0076005E-0002-4266-AA35-00EE00650009}" done="0">
    <text xml:space="preserve">Mobile Fördereinheiten umfassen die Förderung außerhalb der FF-Einrichtung (z. B. im häuslichen Umfeld oder im Kindergarten) und sind als regelhafte Form der Förderung im FuB zu begründen. 
Einzelne mobile Förderungen zum Transfer der Förderinhalte in den häuslichen Bereich oder Kindergarten, sind in der Patientenakte zu dokumentieren.
Eine Individualbetrachtung kann aufgrund regionaler Besonderheiten bei entsprechendem Nachweis durchgeführt werden.
</text>
  </threadedComment>
  <threadedComment ref="H13" personId="{AC80ECE1-8A48-686A-1138-BB799E3C4ABB}" id="{008E0068-0063-4BF9-949B-002700D900B7}" done="0">
    <text xml:space="preserve">Die durchschnittliche Dauer einer Fördereinheit umfasst die direkten und  indirekten Zeiten, sowie den Mehraufwand bei der mobilen Förderung.
</text>
  </threadedComment>
  <threadedComment ref="C20" personId="{AC80ECE1-8A48-686A-1138-BB799E3C4ABB}" id="{007F009E-00CA-4E72-A7A2-00CB00AD002B}" done="0">
    <text xml:space="preserve">Der Wert überträgt sich aus Angabe im Blatt "Personalaufstellung Heilpädagogen".
Er kann aber für die einzelnen Bereiche auch einzeln angegeben werden.
</text>
  </threadedComment>
  <threadedComment ref="F20" personId="{AC80ECE1-8A48-686A-1138-BB799E3C4ABB}" id="{004800E0-00FA-443E-8755-007400E20044}" done="0">
    <text xml:space="preserve">Aus der Anzahl der geplanten Fördereinheiten, der durchschnittlichen Dauer einer Fördereinheit und der Jahresarbeitszeit der Mitarbeiter ergibt sich ein Bedarf an Vollzeitstellen.
</text>
  </threadedComment>
  <threadedComment ref="G20" personId="{53E90779-5876-333C-F779-FA323B11703A}" id="{0088003B-00CF-4AD1-9618-007100CE005F}" done="0">
    <text xml:space="preserve">VZ-Ist bezieht sich auf Gesamtpersonal, enthält also auch Personalanteile der Diagnostiken.
</text>
  </threadedComment>
  <threadedComment ref="E4" personId="{AC80ECE1-8A48-686A-1138-BB799E3C4ABB}" id="{00F10031-0010-44C6-A6A5-00A7006300A9}" done="0">
    <text xml:space="preserve">Bitte geben Sie von Ihnen geplante Anzahl der Förderplätze an.
</text>
  </threadedComment>
  <threadedComment ref="E6" personId="{AC80ECE1-8A48-686A-1138-BB799E3C4ABB}" id="{000A00AF-00DF-44C6-A0B9-004100FC00BD}" done="0">
    <text xml:space="preserve">Bitte geben Sie die geplante durchschnittliche Anzahl der Fördereinheiten pro Kind im Jahr an.
</text>
  </threadedComment>
  <threadedComment ref="E8" personId="{53E90779-5876-333C-F779-FA323B11703A}" id="{007E0047-0058-4E1E-919A-0078002400C1}" done="0">
    <text xml:space="preserve">Sofern dauerhaft mehr Fördereinheiten erbracht werden, als im Rahmen der Planung berücksichtigt, ist eine Personalaufstockung sowie eine entsprechende Meldung an den Kostenträger zu erwarten / vorzunehmen.
</text>
  </threadedComment>
</ThreadedComments>
</file>

<file path=xl/threadedComments/threadedComment4.xml><?xml version="1.0" encoding="utf-8"?>
<ThreadedComments xmlns="http://schemas.microsoft.com/office/spreadsheetml/2018/threadedcomments" xmlns:x="http://schemas.openxmlformats.org/spreadsheetml/2006/main">
  <threadedComment ref="A20" personId="{AC80ECE1-8A48-686A-1138-BB799E3C4ABB}" id="{00310080-007F-4288-9A69-004300B80027}" done="0">
    <text xml:space="preserve">Die Anteile der heilpädagogischen Leitung in den indirekten Zeitanteilen für die Fallberatung, Supervision, Teambesprechung können hier angegeben werden.
</text>
  </threadedComment>
  <threadedComment ref="B20" personId="{131651DC-E258-A711-32BD-A3F73B801EBA}" id="{00F50099-0004-4637-BAEE-00D3002700E2}" done="0">
    <text xml:space="preserve">Richtwert  7%
</text>
  </threadedComment>
  <threadedComment ref="D28" personId="{AC80ECE1-8A48-686A-1138-BB799E3C4ABB}" id="{007A00D1-00D4-46B9-A0F5-002500DA0000}" done="0">
    <text xml:space="preserve">Hier werden die tatsächlich notwendigen Bruttopersonalkosten (Personalsoll * durchschnittl. Bruttopersonalkosten VZ) in Ansatz gebracht.
</text>
  </threadedComment>
  <threadedComment ref="A30" personId="{AC80ECE1-8A48-686A-1138-BB799E3C4ABB}" id="{00C90095-00C1-45A2-94C3-007A004A00F8}" done="0">
    <text xml:space="preserve">Der hier angegebene Wert ergibt sich aus den Angaben im Tabellenblatt Verwaltungskosten bzw. Gesamtkosten
</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L102"/>
  <sheetViews>
    <sheetView showGridLines="0" tabSelected="1" topLeftCell="A77" workbookViewId="0">
      <selection activeCell="I9" sqref="I9"/>
    </sheetView>
  </sheetViews>
  <sheetFormatPr baseColWidth="10" defaultColWidth="11.44140625" defaultRowHeight="10.199999999999999" x14ac:dyDescent="0.2"/>
  <cols>
    <col min="1" max="1" width="28.44140625" style="1" customWidth="1"/>
    <col min="2" max="2" width="25" style="2" customWidth="1"/>
    <col min="3" max="3" width="9" style="2" customWidth="1"/>
    <col min="4" max="4" width="12" style="2" customWidth="1"/>
    <col min="5" max="5" width="11.5546875" style="2" customWidth="1"/>
    <col min="6" max="6" width="10.109375" style="2" bestFit="1" customWidth="1"/>
    <col min="7" max="8" width="12.88671875" style="2" customWidth="1"/>
    <col min="9" max="9" width="29.5546875" style="3" bestFit="1" customWidth="1"/>
    <col min="10" max="10" width="22.6640625" style="1" customWidth="1"/>
    <col min="11" max="16384" width="11.44140625" style="1"/>
  </cols>
  <sheetData>
    <row r="1" spans="1:10" s="4" customFormat="1" x14ac:dyDescent="0.2">
      <c r="A1" s="4" t="s">
        <v>0</v>
      </c>
      <c r="B1" s="2"/>
      <c r="C1" s="2"/>
      <c r="D1" s="2"/>
      <c r="E1" s="2"/>
      <c r="F1" s="2"/>
      <c r="I1" s="5"/>
    </row>
    <row r="2" spans="1:10" s="6" customFormat="1" x14ac:dyDescent="0.2">
      <c r="A2" s="6" t="s">
        <v>1</v>
      </c>
      <c r="B2" s="7" t="s">
        <v>2</v>
      </c>
      <c r="C2" s="7"/>
      <c r="D2" s="7"/>
      <c r="E2" s="7"/>
      <c r="F2" s="7"/>
      <c r="G2" s="8" t="s">
        <v>3</v>
      </c>
      <c r="H2" s="9">
        <v>44137</v>
      </c>
      <c r="I2" s="10"/>
    </row>
    <row r="4" spans="1:10" x14ac:dyDescent="0.2">
      <c r="A4" s="7" t="s">
        <v>4</v>
      </c>
      <c r="H4" s="11">
        <v>1584</v>
      </c>
    </row>
    <row r="6" spans="1:10" x14ac:dyDescent="0.2">
      <c r="A6" s="7" t="s">
        <v>5</v>
      </c>
      <c r="B6" s="1"/>
      <c r="C6" s="1"/>
      <c r="D6" s="1"/>
      <c r="E6" s="12"/>
      <c r="F6" s="12"/>
      <c r="G6" s="12"/>
      <c r="H6" s="1"/>
    </row>
    <row r="7" spans="1:10" x14ac:dyDescent="0.2">
      <c r="A7" s="7" t="s">
        <v>6</v>
      </c>
      <c r="B7" s="1"/>
      <c r="C7" s="1"/>
      <c r="D7" s="1"/>
      <c r="E7" s="12"/>
      <c r="F7" s="12"/>
      <c r="G7" s="12"/>
      <c r="H7" s="13"/>
    </row>
    <row r="8" spans="1:10" x14ac:dyDescent="0.2">
      <c r="A8" s="1" t="s">
        <v>7</v>
      </c>
      <c r="B8" s="1"/>
      <c r="C8" s="1"/>
      <c r="D8" s="1"/>
      <c r="E8" s="12"/>
      <c r="F8" s="12"/>
      <c r="G8" s="12"/>
      <c r="H8" s="1"/>
    </row>
    <row r="9" spans="1:10" x14ac:dyDescent="0.2">
      <c r="B9" s="1"/>
      <c r="C9" s="1"/>
      <c r="D9" s="1"/>
      <c r="E9" s="12"/>
      <c r="F9" s="12"/>
      <c r="G9" s="12"/>
      <c r="H9" s="1"/>
    </row>
    <row r="10" spans="1:10" x14ac:dyDescent="0.2">
      <c r="A10" s="14">
        <v>38.5</v>
      </c>
      <c r="B10" s="1" t="s">
        <v>8</v>
      </c>
      <c r="C10" s="1"/>
      <c r="D10" s="12" t="s">
        <v>9</v>
      </c>
      <c r="E10" s="15">
        <v>1564</v>
      </c>
      <c r="F10" s="12" t="s">
        <v>10</v>
      </c>
      <c r="G10" s="1" t="s">
        <v>11</v>
      </c>
    </row>
    <row r="11" spans="1:10" x14ac:dyDescent="0.2">
      <c r="A11" s="14">
        <v>39</v>
      </c>
      <c r="B11" s="1" t="s">
        <v>8</v>
      </c>
      <c r="C11" s="1"/>
      <c r="D11" s="12" t="s">
        <v>9</v>
      </c>
      <c r="E11" s="15">
        <v>1584</v>
      </c>
      <c r="F11" s="12" t="s">
        <v>10</v>
      </c>
      <c r="G11" s="1" t="s">
        <v>11</v>
      </c>
    </row>
    <row r="12" spans="1:10" x14ac:dyDescent="0.2">
      <c r="A12" s="14">
        <v>40</v>
      </c>
      <c r="B12" s="1" t="s">
        <v>8</v>
      </c>
      <c r="C12" s="1"/>
      <c r="D12" s="12" t="s">
        <v>9</v>
      </c>
      <c r="E12" s="15">
        <v>1625</v>
      </c>
      <c r="F12" s="12" t="s">
        <v>10</v>
      </c>
      <c r="G12" s="1" t="s">
        <v>11</v>
      </c>
    </row>
    <row r="13" spans="1:10" x14ac:dyDescent="0.2">
      <c r="A13" s="14">
        <v>41</v>
      </c>
      <c r="B13" s="1" t="s">
        <v>8</v>
      </c>
      <c r="C13" s="1"/>
      <c r="D13" s="12" t="s">
        <v>9</v>
      </c>
      <c r="E13" s="15">
        <v>1665</v>
      </c>
      <c r="F13" s="12" t="s">
        <v>10</v>
      </c>
      <c r="G13" s="1" t="s">
        <v>11</v>
      </c>
    </row>
    <row r="15" spans="1:10" s="7" customFormat="1" x14ac:dyDescent="0.2">
      <c r="A15" s="16" t="s">
        <v>12</v>
      </c>
      <c r="B15" s="359" t="s">
        <v>13</v>
      </c>
      <c r="C15" s="360"/>
      <c r="D15" s="361"/>
      <c r="E15" s="361"/>
      <c r="F15" s="361"/>
      <c r="G15" s="361"/>
      <c r="H15" s="362"/>
      <c r="I15" s="359" t="s">
        <v>14</v>
      </c>
      <c r="J15" s="363"/>
    </row>
    <row r="16" spans="1:10" x14ac:dyDescent="0.2">
      <c r="A16" s="17"/>
      <c r="B16" s="18"/>
      <c r="C16" s="19"/>
      <c r="D16" s="19"/>
      <c r="E16" s="20"/>
      <c r="F16" s="20"/>
      <c r="G16" s="20"/>
      <c r="H16" s="21"/>
      <c r="I16" s="22"/>
      <c r="J16" s="23"/>
    </row>
    <row r="17" spans="1:12" s="7" customFormat="1" x14ac:dyDescent="0.2">
      <c r="A17" s="24"/>
      <c r="B17" s="25" t="s">
        <v>15</v>
      </c>
      <c r="C17" s="26" t="s">
        <v>16</v>
      </c>
      <c r="D17" s="27" t="s">
        <v>17</v>
      </c>
      <c r="E17" s="27" t="s">
        <v>18</v>
      </c>
      <c r="F17" s="28" t="s">
        <v>19</v>
      </c>
      <c r="G17" s="29" t="s">
        <v>20</v>
      </c>
      <c r="H17" s="30" t="s">
        <v>21</v>
      </c>
      <c r="I17" s="31" t="s">
        <v>22</v>
      </c>
      <c r="J17" s="32" t="s">
        <v>23</v>
      </c>
      <c r="L17" s="2"/>
    </row>
    <row r="18" spans="1:12" s="7" customFormat="1" ht="15.75" customHeight="1" x14ac:dyDescent="0.2">
      <c r="A18" s="33" t="s">
        <v>24</v>
      </c>
      <c r="B18" s="34"/>
      <c r="C18" s="35"/>
      <c r="D18" s="36"/>
      <c r="E18" s="37">
        <f t="shared" ref="E18:E32" si="0">IF(G18=$E$10,F18/$A$10,IF(G18=$E$11,F18/$A$11,IF(G18=$E$12,F18/$A$12,IF(G18=$E$13,F18/$A$13))))</f>
        <v>0</v>
      </c>
      <c r="F18" s="38"/>
      <c r="G18" s="39">
        <f t="shared" ref="G18:G81" si="1">IF($H$4&gt;0,$H$4,0)</f>
        <v>1584</v>
      </c>
      <c r="H18" s="40">
        <f t="shared" ref="H18:H70" si="2">E18*G18</f>
        <v>0</v>
      </c>
      <c r="I18" s="41">
        <f t="shared" ref="I18:I81" si="3">IFERROR(J18/E18,0)</f>
        <v>0</v>
      </c>
      <c r="J18" s="42"/>
    </row>
    <row r="19" spans="1:12" s="7" customFormat="1" ht="15.75" customHeight="1" x14ac:dyDescent="0.2">
      <c r="A19" s="24"/>
      <c r="B19" s="43"/>
      <c r="C19" s="44"/>
      <c r="D19" s="45"/>
      <c r="E19" s="46">
        <f t="shared" si="0"/>
        <v>0</v>
      </c>
      <c r="F19" s="47"/>
      <c r="G19" s="39">
        <f t="shared" si="1"/>
        <v>1584</v>
      </c>
      <c r="H19" s="48">
        <f t="shared" si="2"/>
        <v>0</v>
      </c>
      <c r="I19" s="41">
        <f t="shared" si="3"/>
        <v>0</v>
      </c>
      <c r="J19" s="49"/>
    </row>
    <row r="20" spans="1:12" s="7" customFormat="1" ht="15.75" customHeight="1" x14ac:dyDescent="0.2">
      <c r="A20" s="24"/>
      <c r="B20" s="43"/>
      <c r="C20" s="44"/>
      <c r="D20" s="45"/>
      <c r="E20" s="46">
        <f t="shared" si="0"/>
        <v>0</v>
      </c>
      <c r="F20" s="47"/>
      <c r="G20" s="39">
        <f t="shared" si="1"/>
        <v>1584</v>
      </c>
      <c r="H20" s="48">
        <f t="shared" si="2"/>
        <v>0</v>
      </c>
      <c r="I20" s="41">
        <f t="shared" si="3"/>
        <v>0</v>
      </c>
      <c r="J20" s="49"/>
    </row>
    <row r="21" spans="1:12" s="7" customFormat="1" ht="15.75" customHeight="1" x14ac:dyDescent="0.2">
      <c r="A21" s="24"/>
      <c r="B21" s="43"/>
      <c r="C21" s="44"/>
      <c r="D21" s="45"/>
      <c r="E21" s="46">
        <f t="shared" si="0"/>
        <v>0</v>
      </c>
      <c r="F21" s="47"/>
      <c r="G21" s="39">
        <f t="shared" si="1"/>
        <v>1584</v>
      </c>
      <c r="H21" s="48">
        <f t="shared" si="2"/>
        <v>0</v>
      </c>
      <c r="I21" s="41">
        <f t="shared" si="3"/>
        <v>0</v>
      </c>
      <c r="J21" s="49"/>
    </row>
    <row r="22" spans="1:12" s="7" customFormat="1" ht="15.75" customHeight="1" x14ac:dyDescent="0.2">
      <c r="A22" s="24"/>
      <c r="B22" s="43"/>
      <c r="C22" s="44"/>
      <c r="D22" s="45"/>
      <c r="E22" s="46">
        <f t="shared" si="0"/>
        <v>0</v>
      </c>
      <c r="F22" s="47"/>
      <c r="G22" s="39">
        <f t="shared" si="1"/>
        <v>1584</v>
      </c>
      <c r="H22" s="48">
        <f t="shared" si="2"/>
        <v>0</v>
      </c>
      <c r="I22" s="41">
        <f t="shared" si="3"/>
        <v>0</v>
      </c>
      <c r="J22" s="49"/>
    </row>
    <row r="23" spans="1:12" s="7" customFormat="1" ht="15.75" customHeight="1" x14ac:dyDescent="0.2">
      <c r="A23" s="24"/>
      <c r="B23" s="43"/>
      <c r="C23" s="44"/>
      <c r="D23" s="45"/>
      <c r="E23" s="46">
        <f t="shared" si="0"/>
        <v>0</v>
      </c>
      <c r="F23" s="47"/>
      <c r="G23" s="39">
        <f t="shared" si="1"/>
        <v>1584</v>
      </c>
      <c r="H23" s="48">
        <f t="shared" si="2"/>
        <v>0</v>
      </c>
      <c r="I23" s="41">
        <f t="shared" si="3"/>
        <v>0</v>
      </c>
      <c r="J23" s="49"/>
    </row>
    <row r="24" spans="1:12" s="7" customFormat="1" ht="15.75" customHeight="1" x14ac:dyDescent="0.2">
      <c r="A24" s="24"/>
      <c r="B24" s="43"/>
      <c r="C24" s="44"/>
      <c r="D24" s="45"/>
      <c r="E24" s="46">
        <f t="shared" si="0"/>
        <v>0</v>
      </c>
      <c r="F24" s="47"/>
      <c r="G24" s="39">
        <f t="shared" si="1"/>
        <v>1584</v>
      </c>
      <c r="H24" s="48">
        <f t="shared" si="2"/>
        <v>0</v>
      </c>
      <c r="I24" s="41">
        <f t="shared" si="3"/>
        <v>0</v>
      </c>
      <c r="J24" s="49"/>
    </row>
    <row r="25" spans="1:12" s="7" customFormat="1" ht="15.75" customHeight="1" x14ac:dyDescent="0.2">
      <c r="A25" s="24"/>
      <c r="B25" s="43"/>
      <c r="C25" s="44"/>
      <c r="D25" s="45"/>
      <c r="E25" s="46">
        <f t="shared" si="0"/>
        <v>0</v>
      </c>
      <c r="F25" s="47"/>
      <c r="G25" s="39">
        <f t="shared" si="1"/>
        <v>1584</v>
      </c>
      <c r="H25" s="48">
        <f t="shared" si="2"/>
        <v>0</v>
      </c>
      <c r="I25" s="41">
        <f t="shared" si="3"/>
        <v>0</v>
      </c>
      <c r="J25" s="49"/>
    </row>
    <row r="26" spans="1:12" s="7" customFormat="1" ht="15.75" customHeight="1" x14ac:dyDescent="0.2">
      <c r="A26" s="24"/>
      <c r="B26" s="43"/>
      <c r="C26" s="44"/>
      <c r="D26" s="45"/>
      <c r="E26" s="46">
        <f t="shared" si="0"/>
        <v>0</v>
      </c>
      <c r="F26" s="47"/>
      <c r="G26" s="39">
        <f t="shared" si="1"/>
        <v>1584</v>
      </c>
      <c r="H26" s="48">
        <f t="shared" si="2"/>
        <v>0</v>
      </c>
      <c r="I26" s="41">
        <f t="shared" si="3"/>
        <v>0</v>
      </c>
      <c r="J26" s="49"/>
    </row>
    <row r="27" spans="1:12" s="7" customFormat="1" ht="15.75" customHeight="1" x14ac:dyDescent="0.2">
      <c r="A27" s="24"/>
      <c r="B27" s="43"/>
      <c r="C27" s="44"/>
      <c r="D27" s="45"/>
      <c r="E27" s="46">
        <f t="shared" si="0"/>
        <v>0</v>
      </c>
      <c r="F27" s="47"/>
      <c r="G27" s="39">
        <f t="shared" si="1"/>
        <v>1584</v>
      </c>
      <c r="H27" s="48">
        <f t="shared" si="2"/>
        <v>0</v>
      </c>
      <c r="I27" s="41">
        <f t="shared" si="3"/>
        <v>0</v>
      </c>
      <c r="J27" s="49"/>
    </row>
    <row r="28" spans="1:12" s="7" customFormat="1" ht="15.75" customHeight="1" x14ac:dyDescent="0.2">
      <c r="A28" s="24"/>
      <c r="B28" s="43"/>
      <c r="C28" s="44"/>
      <c r="D28" s="45"/>
      <c r="E28" s="46">
        <f t="shared" si="0"/>
        <v>0</v>
      </c>
      <c r="F28" s="47"/>
      <c r="G28" s="39">
        <f t="shared" si="1"/>
        <v>1584</v>
      </c>
      <c r="H28" s="48">
        <f t="shared" si="2"/>
        <v>0</v>
      </c>
      <c r="I28" s="41">
        <f t="shared" si="3"/>
        <v>0</v>
      </c>
      <c r="J28" s="49"/>
    </row>
    <row r="29" spans="1:12" s="7" customFormat="1" ht="15.75" customHeight="1" x14ac:dyDescent="0.2">
      <c r="A29" s="24"/>
      <c r="B29" s="43"/>
      <c r="C29" s="44"/>
      <c r="D29" s="45"/>
      <c r="E29" s="46">
        <f t="shared" si="0"/>
        <v>0</v>
      </c>
      <c r="F29" s="47"/>
      <c r="G29" s="39">
        <f t="shared" si="1"/>
        <v>1584</v>
      </c>
      <c r="H29" s="48">
        <f t="shared" si="2"/>
        <v>0</v>
      </c>
      <c r="I29" s="41">
        <f t="shared" si="3"/>
        <v>0</v>
      </c>
      <c r="J29" s="49"/>
    </row>
    <row r="30" spans="1:12" s="7" customFormat="1" ht="15.75" customHeight="1" x14ac:dyDescent="0.2">
      <c r="A30" s="24"/>
      <c r="B30" s="43"/>
      <c r="C30" s="44"/>
      <c r="D30" s="45"/>
      <c r="E30" s="46">
        <f t="shared" si="0"/>
        <v>0</v>
      </c>
      <c r="F30" s="47"/>
      <c r="G30" s="39">
        <f t="shared" si="1"/>
        <v>1584</v>
      </c>
      <c r="H30" s="48">
        <f t="shared" si="2"/>
        <v>0</v>
      </c>
      <c r="I30" s="41">
        <f t="shared" si="3"/>
        <v>0</v>
      </c>
      <c r="J30" s="49"/>
    </row>
    <row r="31" spans="1:12" s="7" customFormat="1" ht="15.75" customHeight="1" x14ac:dyDescent="0.2">
      <c r="A31" s="24"/>
      <c r="B31" s="43"/>
      <c r="C31" s="44"/>
      <c r="D31" s="45"/>
      <c r="E31" s="46">
        <f t="shared" si="0"/>
        <v>0</v>
      </c>
      <c r="F31" s="47"/>
      <c r="G31" s="39">
        <f t="shared" si="1"/>
        <v>1584</v>
      </c>
      <c r="H31" s="48">
        <f t="shared" si="2"/>
        <v>0</v>
      </c>
      <c r="I31" s="41">
        <f t="shared" si="3"/>
        <v>0</v>
      </c>
      <c r="J31" s="49"/>
    </row>
    <row r="32" spans="1:12" ht="15.75" customHeight="1" x14ac:dyDescent="0.2">
      <c r="A32" s="24"/>
      <c r="B32" s="43"/>
      <c r="C32" s="44"/>
      <c r="D32" s="45"/>
      <c r="E32" s="46">
        <f t="shared" si="0"/>
        <v>0</v>
      </c>
      <c r="F32" s="47"/>
      <c r="G32" s="39">
        <f t="shared" si="1"/>
        <v>1584</v>
      </c>
      <c r="H32" s="48">
        <f t="shared" si="2"/>
        <v>0</v>
      </c>
      <c r="I32" s="41">
        <f t="shared" si="3"/>
        <v>0</v>
      </c>
      <c r="J32" s="49"/>
    </row>
    <row r="33" spans="1:10" ht="15.75" customHeight="1" x14ac:dyDescent="0.2">
      <c r="A33" s="24"/>
      <c r="B33" s="25" t="s">
        <v>25</v>
      </c>
      <c r="C33" s="26"/>
      <c r="D33" s="26"/>
      <c r="E33" s="50">
        <f>SUM(E18:E32)</f>
        <v>0</v>
      </c>
      <c r="F33" s="50"/>
      <c r="G33" s="50"/>
      <c r="H33" s="51">
        <f>SUM(H18:H32)</f>
        <v>0</v>
      </c>
      <c r="I33" s="52"/>
      <c r="J33" s="53">
        <f>SUM(J18:J32)</f>
        <v>0</v>
      </c>
    </row>
    <row r="34" spans="1:10" s="7" customFormat="1" ht="24" customHeight="1" x14ac:dyDescent="0.2">
      <c r="A34" s="54"/>
      <c r="B34" s="55"/>
      <c r="C34" s="56"/>
      <c r="D34" s="56"/>
      <c r="E34" s="57"/>
      <c r="F34" s="57"/>
      <c r="G34" s="57"/>
      <c r="H34" s="58"/>
      <c r="I34" s="59" t="s">
        <v>26</v>
      </c>
      <c r="J34" s="60">
        <f>IFERROR(J33/E33,0)</f>
        <v>0</v>
      </c>
    </row>
    <row r="35" spans="1:10" ht="15.75" customHeight="1" x14ac:dyDescent="0.2">
      <c r="A35" s="26" t="s">
        <v>27</v>
      </c>
      <c r="B35" s="34"/>
      <c r="C35" s="35"/>
      <c r="D35" s="36"/>
      <c r="E35" s="37">
        <f t="shared" ref="E35:E44" si="4">IF(G35=$E$10,F35/$A$10,IF(G35=$E$11,F35/$A$11,IF(G35=$E$12,F35/$A$12,IF(G35=$E$13,F35/$A$13))))</f>
        <v>0</v>
      </c>
      <c r="F35" s="38"/>
      <c r="G35" s="61">
        <f t="shared" si="1"/>
        <v>1584</v>
      </c>
      <c r="H35" s="40">
        <f t="shared" si="2"/>
        <v>0</v>
      </c>
      <c r="I35" s="41">
        <f t="shared" si="3"/>
        <v>0</v>
      </c>
      <c r="J35" s="42"/>
    </row>
    <row r="36" spans="1:10" ht="18" customHeight="1" x14ac:dyDescent="0.2">
      <c r="A36" s="24" t="s">
        <v>28</v>
      </c>
      <c r="B36" s="43"/>
      <c r="C36" s="44"/>
      <c r="D36" s="45"/>
      <c r="E36" s="46">
        <f t="shared" si="4"/>
        <v>0</v>
      </c>
      <c r="F36" s="47"/>
      <c r="G36" s="39">
        <f t="shared" si="1"/>
        <v>1584</v>
      </c>
      <c r="H36" s="48">
        <f t="shared" si="2"/>
        <v>0</v>
      </c>
      <c r="I36" s="41">
        <f t="shared" si="3"/>
        <v>0</v>
      </c>
      <c r="J36" s="49"/>
    </row>
    <row r="37" spans="1:10" ht="15.75" customHeight="1" x14ac:dyDescent="0.2">
      <c r="A37" s="24"/>
      <c r="B37" s="43"/>
      <c r="C37" s="44"/>
      <c r="D37" s="45"/>
      <c r="E37" s="46">
        <f t="shared" si="4"/>
        <v>0</v>
      </c>
      <c r="F37" s="47"/>
      <c r="G37" s="39">
        <f t="shared" si="1"/>
        <v>1584</v>
      </c>
      <c r="H37" s="48">
        <f t="shared" si="2"/>
        <v>0</v>
      </c>
      <c r="I37" s="41">
        <f t="shared" si="3"/>
        <v>0</v>
      </c>
      <c r="J37" s="49"/>
    </row>
    <row r="38" spans="1:10" ht="15.75" customHeight="1" x14ac:dyDescent="0.2">
      <c r="A38" s="24"/>
      <c r="B38" s="43"/>
      <c r="C38" s="44"/>
      <c r="D38" s="45"/>
      <c r="E38" s="46">
        <f t="shared" si="4"/>
        <v>0</v>
      </c>
      <c r="F38" s="47"/>
      <c r="G38" s="39">
        <f t="shared" si="1"/>
        <v>1584</v>
      </c>
      <c r="H38" s="48">
        <f t="shared" si="2"/>
        <v>0</v>
      </c>
      <c r="I38" s="41">
        <f t="shared" si="3"/>
        <v>0</v>
      </c>
      <c r="J38" s="49"/>
    </row>
    <row r="39" spans="1:10" ht="15.75" customHeight="1" x14ac:dyDescent="0.2">
      <c r="A39" s="24"/>
      <c r="B39" s="43"/>
      <c r="C39" s="44"/>
      <c r="D39" s="45"/>
      <c r="E39" s="46">
        <f t="shared" si="4"/>
        <v>0</v>
      </c>
      <c r="F39" s="47"/>
      <c r="G39" s="39">
        <f t="shared" si="1"/>
        <v>1584</v>
      </c>
      <c r="H39" s="48">
        <f t="shared" si="2"/>
        <v>0</v>
      </c>
      <c r="I39" s="41">
        <f t="shared" si="3"/>
        <v>0</v>
      </c>
      <c r="J39" s="49"/>
    </row>
    <row r="40" spans="1:10" s="7" customFormat="1" ht="15.75" customHeight="1" x14ac:dyDescent="0.2">
      <c r="A40" s="24"/>
      <c r="B40" s="43"/>
      <c r="C40" s="44"/>
      <c r="D40" s="45"/>
      <c r="E40" s="46">
        <f t="shared" si="4"/>
        <v>0</v>
      </c>
      <c r="F40" s="47"/>
      <c r="G40" s="39">
        <f t="shared" si="1"/>
        <v>1584</v>
      </c>
      <c r="H40" s="48">
        <f t="shared" si="2"/>
        <v>0</v>
      </c>
      <c r="I40" s="41">
        <f t="shared" si="3"/>
        <v>0</v>
      </c>
      <c r="J40" s="49"/>
    </row>
    <row r="41" spans="1:10" ht="15.75" customHeight="1" x14ac:dyDescent="0.2">
      <c r="A41" s="24"/>
      <c r="B41" s="43"/>
      <c r="C41" s="44"/>
      <c r="D41" s="45"/>
      <c r="E41" s="46">
        <f t="shared" si="4"/>
        <v>0</v>
      </c>
      <c r="F41" s="47"/>
      <c r="G41" s="39">
        <f t="shared" si="1"/>
        <v>1584</v>
      </c>
      <c r="H41" s="48">
        <f t="shared" si="2"/>
        <v>0</v>
      </c>
      <c r="I41" s="41">
        <f t="shared" si="3"/>
        <v>0</v>
      </c>
      <c r="J41" s="49"/>
    </row>
    <row r="42" spans="1:10" ht="15.75" customHeight="1" x14ac:dyDescent="0.2">
      <c r="A42" s="24"/>
      <c r="B42" s="43"/>
      <c r="C42" s="44"/>
      <c r="D42" s="45"/>
      <c r="E42" s="46">
        <f t="shared" si="4"/>
        <v>0</v>
      </c>
      <c r="F42" s="47"/>
      <c r="G42" s="39">
        <f t="shared" si="1"/>
        <v>1584</v>
      </c>
      <c r="H42" s="48">
        <f t="shared" si="2"/>
        <v>0</v>
      </c>
      <c r="I42" s="41">
        <f t="shared" si="3"/>
        <v>0</v>
      </c>
      <c r="J42" s="49"/>
    </row>
    <row r="43" spans="1:10" ht="15.75" customHeight="1" x14ac:dyDescent="0.2">
      <c r="A43" s="24"/>
      <c r="B43" s="43"/>
      <c r="C43" s="44"/>
      <c r="D43" s="45"/>
      <c r="E43" s="46">
        <f t="shared" si="4"/>
        <v>0</v>
      </c>
      <c r="F43" s="47"/>
      <c r="G43" s="39">
        <f t="shared" si="1"/>
        <v>1584</v>
      </c>
      <c r="H43" s="48">
        <f t="shared" si="2"/>
        <v>0</v>
      </c>
      <c r="I43" s="41">
        <f t="shared" si="3"/>
        <v>0</v>
      </c>
      <c r="J43" s="49"/>
    </row>
    <row r="44" spans="1:10" ht="15.75" customHeight="1" x14ac:dyDescent="0.2">
      <c r="A44" s="24"/>
      <c r="B44" s="43"/>
      <c r="C44" s="44"/>
      <c r="D44" s="45"/>
      <c r="E44" s="46">
        <f t="shared" si="4"/>
        <v>0</v>
      </c>
      <c r="F44" s="47"/>
      <c r="G44" s="39">
        <f t="shared" si="1"/>
        <v>1584</v>
      </c>
      <c r="H44" s="48">
        <f t="shared" si="2"/>
        <v>0</v>
      </c>
      <c r="I44" s="41">
        <f t="shared" si="3"/>
        <v>0</v>
      </c>
      <c r="J44" s="49"/>
    </row>
    <row r="45" spans="1:10" ht="15.75" customHeight="1" x14ac:dyDescent="0.2">
      <c r="A45" s="24"/>
      <c r="B45" s="25" t="s">
        <v>25</v>
      </c>
      <c r="C45" s="26"/>
      <c r="D45" s="26"/>
      <c r="E45" s="50">
        <f>SUM(E35:E44)</f>
        <v>0</v>
      </c>
      <c r="F45" s="50"/>
      <c r="G45" s="50"/>
      <c r="H45" s="51">
        <f>SUM(H35:H44)</f>
        <v>0</v>
      </c>
      <c r="I45" s="52"/>
      <c r="J45" s="53">
        <f>SUM(J35:J44)</f>
        <v>0</v>
      </c>
    </row>
    <row r="46" spans="1:10" s="7" customFormat="1" ht="24" customHeight="1" x14ac:dyDescent="0.2">
      <c r="A46" s="62"/>
      <c r="B46" s="55"/>
      <c r="C46" s="56"/>
      <c r="D46" s="56"/>
      <c r="E46" s="57"/>
      <c r="F46" s="57"/>
      <c r="G46" s="57"/>
      <c r="H46" s="58"/>
      <c r="I46" s="59" t="s">
        <v>26</v>
      </c>
      <c r="J46" s="60">
        <f>IFERROR(J45/E45,0)</f>
        <v>0</v>
      </c>
    </row>
    <row r="47" spans="1:10" ht="15.75" customHeight="1" x14ac:dyDescent="0.2">
      <c r="A47" s="33" t="s">
        <v>29</v>
      </c>
      <c r="B47" s="34"/>
      <c r="C47" s="35"/>
      <c r="D47" s="36"/>
      <c r="E47" s="37">
        <f t="shared" ref="E47:E56" si="5">IF(G47=$E$10,F47/$A$10,IF(G47=$E$11,F47/$A$11,IF(G47=$E$12,F47/$A$12,IF(G47=$E$13,F47/$A$13))))</f>
        <v>0</v>
      </c>
      <c r="F47" s="38"/>
      <c r="G47" s="39">
        <f t="shared" si="1"/>
        <v>1584</v>
      </c>
      <c r="H47" s="63">
        <f t="shared" si="2"/>
        <v>0</v>
      </c>
      <c r="I47" s="41">
        <f t="shared" si="3"/>
        <v>0</v>
      </c>
      <c r="J47" s="42"/>
    </row>
    <row r="48" spans="1:10" ht="15.75" customHeight="1" x14ac:dyDescent="0.2">
      <c r="A48" s="24" t="s">
        <v>30</v>
      </c>
      <c r="B48" s="43"/>
      <c r="C48" s="44"/>
      <c r="D48" s="45"/>
      <c r="E48" s="46">
        <f t="shared" si="5"/>
        <v>0</v>
      </c>
      <c r="F48" s="47"/>
      <c r="G48" s="39">
        <f t="shared" si="1"/>
        <v>1584</v>
      </c>
      <c r="H48" s="64">
        <f t="shared" si="2"/>
        <v>0</v>
      </c>
      <c r="I48" s="41">
        <f t="shared" si="3"/>
        <v>0</v>
      </c>
      <c r="J48" s="49"/>
    </row>
    <row r="49" spans="1:10" ht="15.75" customHeight="1" x14ac:dyDescent="0.2">
      <c r="A49" s="24"/>
      <c r="B49" s="43"/>
      <c r="C49" s="44"/>
      <c r="D49" s="45"/>
      <c r="E49" s="46">
        <f t="shared" si="5"/>
        <v>0</v>
      </c>
      <c r="F49" s="47"/>
      <c r="G49" s="39">
        <f t="shared" si="1"/>
        <v>1584</v>
      </c>
      <c r="H49" s="64">
        <f t="shared" si="2"/>
        <v>0</v>
      </c>
      <c r="I49" s="41">
        <f t="shared" si="3"/>
        <v>0</v>
      </c>
      <c r="J49" s="49"/>
    </row>
    <row r="50" spans="1:10" ht="15.75" customHeight="1" x14ac:dyDescent="0.2">
      <c r="A50" s="24"/>
      <c r="B50" s="43"/>
      <c r="C50" s="44"/>
      <c r="D50" s="45"/>
      <c r="E50" s="46">
        <f t="shared" si="5"/>
        <v>0</v>
      </c>
      <c r="F50" s="47"/>
      <c r="G50" s="39">
        <f t="shared" si="1"/>
        <v>1584</v>
      </c>
      <c r="H50" s="64">
        <f t="shared" si="2"/>
        <v>0</v>
      </c>
      <c r="I50" s="41">
        <f t="shared" si="3"/>
        <v>0</v>
      </c>
      <c r="J50" s="49"/>
    </row>
    <row r="51" spans="1:10" ht="15.75" customHeight="1" x14ac:dyDescent="0.2">
      <c r="A51" s="24"/>
      <c r="B51" s="43"/>
      <c r="C51" s="44"/>
      <c r="D51" s="45"/>
      <c r="E51" s="46">
        <f t="shared" si="5"/>
        <v>0</v>
      </c>
      <c r="F51" s="47"/>
      <c r="G51" s="39">
        <f t="shared" si="1"/>
        <v>1584</v>
      </c>
      <c r="H51" s="64">
        <f t="shared" si="2"/>
        <v>0</v>
      </c>
      <c r="I51" s="41">
        <f t="shared" si="3"/>
        <v>0</v>
      </c>
      <c r="J51" s="49"/>
    </row>
    <row r="52" spans="1:10" ht="15.75" customHeight="1" x14ac:dyDescent="0.2">
      <c r="A52" s="24"/>
      <c r="B52" s="43"/>
      <c r="C52" s="44"/>
      <c r="D52" s="45"/>
      <c r="E52" s="46">
        <f t="shared" si="5"/>
        <v>0</v>
      </c>
      <c r="F52" s="47"/>
      <c r="G52" s="39">
        <f t="shared" si="1"/>
        <v>1584</v>
      </c>
      <c r="H52" s="64">
        <f t="shared" si="2"/>
        <v>0</v>
      </c>
      <c r="I52" s="41">
        <f t="shared" si="3"/>
        <v>0</v>
      </c>
      <c r="J52" s="49"/>
    </row>
    <row r="53" spans="1:10" ht="15.75" customHeight="1" x14ac:dyDescent="0.2">
      <c r="A53" s="24"/>
      <c r="B53" s="43"/>
      <c r="C53" s="44"/>
      <c r="D53" s="45"/>
      <c r="E53" s="46">
        <f t="shared" si="5"/>
        <v>0</v>
      </c>
      <c r="F53" s="47"/>
      <c r="G53" s="39">
        <f t="shared" si="1"/>
        <v>1584</v>
      </c>
      <c r="H53" s="64">
        <f t="shared" si="2"/>
        <v>0</v>
      </c>
      <c r="I53" s="41">
        <f t="shared" si="3"/>
        <v>0</v>
      </c>
      <c r="J53" s="49"/>
    </row>
    <row r="54" spans="1:10" ht="15.75" customHeight="1" x14ac:dyDescent="0.2">
      <c r="A54" s="24"/>
      <c r="B54" s="43"/>
      <c r="C54" s="44"/>
      <c r="D54" s="45"/>
      <c r="E54" s="46">
        <f t="shared" si="5"/>
        <v>0</v>
      </c>
      <c r="F54" s="47"/>
      <c r="G54" s="39">
        <f t="shared" si="1"/>
        <v>1584</v>
      </c>
      <c r="H54" s="64">
        <f t="shared" si="2"/>
        <v>0</v>
      </c>
      <c r="I54" s="41">
        <f t="shared" si="3"/>
        <v>0</v>
      </c>
      <c r="J54" s="49"/>
    </row>
    <row r="55" spans="1:10" ht="15.75" customHeight="1" x14ac:dyDescent="0.2">
      <c r="A55" s="24"/>
      <c r="B55" s="43"/>
      <c r="C55" s="44"/>
      <c r="D55" s="45"/>
      <c r="E55" s="46">
        <f t="shared" si="5"/>
        <v>0</v>
      </c>
      <c r="F55" s="47"/>
      <c r="G55" s="39">
        <f t="shared" si="1"/>
        <v>1584</v>
      </c>
      <c r="H55" s="64">
        <f t="shared" si="2"/>
        <v>0</v>
      </c>
      <c r="I55" s="41">
        <f t="shared" si="3"/>
        <v>0</v>
      </c>
      <c r="J55" s="49"/>
    </row>
    <row r="56" spans="1:10" ht="15.75" customHeight="1" x14ac:dyDescent="0.2">
      <c r="A56" s="24"/>
      <c r="B56" s="43"/>
      <c r="C56" s="44"/>
      <c r="D56" s="45"/>
      <c r="E56" s="46">
        <f t="shared" si="5"/>
        <v>0</v>
      </c>
      <c r="F56" s="47"/>
      <c r="G56" s="39">
        <f t="shared" si="1"/>
        <v>1584</v>
      </c>
      <c r="H56" s="64">
        <f t="shared" si="2"/>
        <v>0</v>
      </c>
      <c r="I56" s="41">
        <f t="shared" si="3"/>
        <v>0</v>
      </c>
      <c r="J56" s="49"/>
    </row>
    <row r="57" spans="1:10" ht="15.75" customHeight="1" x14ac:dyDescent="0.2">
      <c r="A57" s="24"/>
      <c r="B57" s="25" t="s">
        <v>25</v>
      </c>
      <c r="C57" s="26"/>
      <c r="D57" s="26"/>
      <c r="E57" s="50">
        <f>SUM(E47:E56)</f>
        <v>0</v>
      </c>
      <c r="F57" s="50"/>
      <c r="G57" s="50"/>
      <c r="H57" s="51">
        <f>SUM(H47:H56)</f>
        <v>0</v>
      </c>
      <c r="I57" s="52"/>
      <c r="J57" s="53">
        <f>SUM(J47:J56)</f>
        <v>0</v>
      </c>
    </row>
    <row r="58" spans="1:10" s="7" customFormat="1" ht="24" customHeight="1" x14ac:dyDescent="0.2">
      <c r="A58" s="62"/>
      <c r="B58" s="55"/>
      <c r="C58" s="56"/>
      <c r="D58" s="56"/>
      <c r="E58" s="57"/>
      <c r="F58" s="57"/>
      <c r="G58" s="57"/>
      <c r="H58" s="58"/>
      <c r="I58" s="59" t="s">
        <v>26</v>
      </c>
      <c r="J58" s="60">
        <f>IFERROR(J57/E57,0)</f>
        <v>0</v>
      </c>
    </row>
    <row r="59" spans="1:10" ht="15.75" customHeight="1" x14ac:dyDescent="0.2">
      <c r="A59" s="33" t="s">
        <v>31</v>
      </c>
      <c r="B59" s="34"/>
      <c r="C59" s="35"/>
      <c r="D59" s="35"/>
      <c r="E59" s="37">
        <f t="shared" ref="E59:E63" si="6">IF(G59=$E$10,F59/$A$10,IF(G59=$E$11,F59/$A$11,IF(G59=$E$12,F59/$A$12,IF(G59=$E$13,F59/$A$13))))</f>
        <v>0</v>
      </c>
      <c r="F59" s="38"/>
      <c r="G59" s="61">
        <f t="shared" si="1"/>
        <v>1584</v>
      </c>
      <c r="H59" s="40">
        <f t="shared" si="2"/>
        <v>0</v>
      </c>
      <c r="I59" s="41">
        <f t="shared" si="3"/>
        <v>0</v>
      </c>
      <c r="J59" s="42"/>
    </row>
    <row r="60" spans="1:10" ht="15.75" customHeight="1" x14ac:dyDescent="0.2">
      <c r="A60" s="24"/>
      <c r="B60" s="43"/>
      <c r="C60" s="44"/>
      <c r="D60" s="44"/>
      <c r="E60" s="46">
        <f t="shared" si="6"/>
        <v>0</v>
      </c>
      <c r="F60" s="47"/>
      <c r="G60" s="39">
        <f t="shared" si="1"/>
        <v>1584</v>
      </c>
      <c r="H60" s="48">
        <f t="shared" si="2"/>
        <v>0</v>
      </c>
      <c r="I60" s="41">
        <f t="shared" si="3"/>
        <v>0</v>
      </c>
      <c r="J60" s="49"/>
    </row>
    <row r="61" spans="1:10" ht="15.75" customHeight="1" x14ac:dyDescent="0.2">
      <c r="A61" s="24"/>
      <c r="B61" s="43"/>
      <c r="C61" s="44"/>
      <c r="D61" s="44"/>
      <c r="E61" s="46">
        <f t="shared" si="6"/>
        <v>0</v>
      </c>
      <c r="F61" s="47"/>
      <c r="G61" s="39">
        <f t="shared" si="1"/>
        <v>1584</v>
      </c>
      <c r="H61" s="48">
        <f t="shared" si="2"/>
        <v>0</v>
      </c>
      <c r="I61" s="41">
        <f t="shared" si="3"/>
        <v>0</v>
      </c>
      <c r="J61" s="49"/>
    </row>
    <row r="62" spans="1:10" ht="15.75" customHeight="1" x14ac:dyDescent="0.2">
      <c r="A62" s="24"/>
      <c r="B62" s="43"/>
      <c r="C62" s="44"/>
      <c r="D62" s="45"/>
      <c r="E62" s="46">
        <f t="shared" si="6"/>
        <v>0</v>
      </c>
      <c r="F62" s="47"/>
      <c r="G62" s="39">
        <f t="shared" si="1"/>
        <v>1584</v>
      </c>
      <c r="H62" s="48">
        <f t="shared" si="2"/>
        <v>0</v>
      </c>
      <c r="I62" s="41">
        <f t="shared" si="3"/>
        <v>0</v>
      </c>
      <c r="J62" s="49"/>
    </row>
    <row r="63" spans="1:10" ht="15.75" customHeight="1" x14ac:dyDescent="0.2">
      <c r="A63" s="24"/>
      <c r="B63" s="43"/>
      <c r="C63" s="44"/>
      <c r="D63" s="45"/>
      <c r="E63" s="46">
        <f t="shared" si="6"/>
        <v>0</v>
      </c>
      <c r="F63" s="47"/>
      <c r="G63" s="39">
        <f t="shared" si="1"/>
        <v>1584</v>
      </c>
      <c r="H63" s="48">
        <f t="shared" si="2"/>
        <v>0</v>
      </c>
      <c r="I63" s="41">
        <f t="shared" si="3"/>
        <v>0</v>
      </c>
      <c r="J63" s="49"/>
    </row>
    <row r="64" spans="1:10" ht="15.75" customHeight="1" x14ac:dyDescent="0.2">
      <c r="A64" s="24"/>
      <c r="B64" s="25" t="s">
        <v>25</v>
      </c>
      <c r="C64" s="26"/>
      <c r="D64" s="26"/>
      <c r="E64" s="50">
        <f>SUM(E59:E63)</f>
        <v>0</v>
      </c>
      <c r="F64" s="50"/>
      <c r="G64" s="50"/>
      <c r="H64" s="51">
        <f>SUM(H59:H63)</f>
        <v>0</v>
      </c>
      <c r="I64" s="52"/>
      <c r="J64" s="53">
        <f>SUM(J59:J63)</f>
        <v>0</v>
      </c>
    </row>
    <row r="65" spans="1:10" s="7" customFormat="1" ht="24" customHeight="1" x14ac:dyDescent="0.2">
      <c r="A65" s="62"/>
      <c r="B65" s="55"/>
      <c r="C65" s="56"/>
      <c r="D65" s="56"/>
      <c r="E65" s="57"/>
      <c r="F65" s="57"/>
      <c r="G65" s="57"/>
      <c r="H65" s="58"/>
      <c r="I65" s="59" t="s">
        <v>26</v>
      </c>
      <c r="J65" s="60">
        <f>IFERROR(J64/E64,0)</f>
        <v>0</v>
      </c>
    </row>
    <row r="66" spans="1:10" ht="15.75" customHeight="1" x14ac:dyDescent="0.2">
      <c r="A66" s="33" t="s">
        <v>32</v>
      </c>
      <c r="B66" s="34"/>
      <c r="C66" s="35"/>
      <c r="D66" s="35"/>
      <c r="E66" s="46">
        <f t="shared" ref="E66:E70" si="7">IF(G66=$E$10,F66/$A$10,IF(G66=$E$11,F66/$A$11,IF(G66=$E$12,F66/$A$12,IF(G66=$E$13,F66/$A$13))))</f>
        <v>0</v>
      </c>
      <c r="F66" s="47"/>
      <c r="G66" s="39">
        <f t="shared" si="1"/>
        <v>1584</v>
      </c>
      <c r="H66" s="48">
        <f t="shared" ref="H66:H69" si="8">E66*G66</f>
        <v>0</v>
      </c>
      <c r="I66" s="41">
        <f t="shared" si="3"/>
        <v>0</v>
      </c>
      <c r="J66" s="49"/>
    </row>
    <row r="67" spans="1:10" ht="15.75" customHeight="1" x14ac:dyDescent="0.2">
      <c r="A67" s="24"/>
      <c r="B67" s="43"/>
      <c r="C67" s="44"/>
      <c r="D67" s="44"/>
      <c r="E67" s="46">
        <f t="shared" si="7"/>
        <v>0</v>
      </c>
      <c r="F67" s="47"/>
      <c r="G67" s="39">
        <f t="shared" si="1"/>
        <v>1584</v>
      </c>
      <c r="H67" s="48">
        <f t="shared" si="8"/>
        <v>0</v>
      </c>
      <c r="I67" s="41">
        <f t="shared" si="3"/>
        <v>0</v>
      </c>
      <c r="J67" s="49"/>
    </row>
    <row r="68" spans="1:10" ht="15.75" customHeight="1" x14ac:dyDescent="0.2">
      <c r="A68" s="24"/>
      <c r="B68" s="43"/>
      <c r="C68" s="44"/>
      <c r="D68" s="44"/>
      <c r="E68" s="46">
        <f t="shared" si="7"/>
        <v>0</v>
      </c>
      <c r="F68" s="47"/>
      <c r="G68" s="39">
        <f t="shared" si="1"/>
        <v>1584</v>
      </c>
      <c r="H68" s="48">
        <f t="shared" si="8"/>
        <v>0</v>
      </c>
      <c r="I68" s="41">
        <f t="shared" si="3"/>
        <v>0</v>
      </c>
      <c r="J68" s="49"/>
    </row>
    <row r="69" spans="1:10" ht="15.75" customHeight="1" x14ac:dyDescent="0.2">
      <c r="A69" s="24"/>
      <c r="B69" s="43"/>
      <c r="C69" s="44"/>
      <c r="D69" s="44"/>
      <c r="E69" s="46">
        <f t="shared" si="7"/>
        <v>0</v>
      </c>
      <c r="F69" s="47"/>
      <c r="G69" s="39">
        <f t="shared" si="1"/>
        <v>1584</v>
      </c>
      <c r="H69" s="48">
        <f t="shared" si="8"/>
        <v>0</v>
      </c>
      <c r="I69" s="41">
        <f t="shared" si="3"/>
        <v>0</v>
      </c>
      <c r="J69" s="49"/>
    </row>
    <row r="70" spans="1:10" ht="15.75" customHeight="1" x14ac:dyDescent="0.2">
      <c r="A70" s="24"/>
      <c r="B70" s="43"/>
      <c r="C70" s="44"/>
      <c r="D70" s="44"/>
      <c r="E70" s="46">
        <f t="shared" si="7"/>
        <v>0</v>
      </c>
      <c r="F70" s="47"/>
      <c r="G70" s="39">
        <f t="shared" si="1"/>
        <v>1584</v>
      </c>
      <c r="H70" s="48">
        <f t="shared" si="2"/>
        <v>0</v>
      </c>
      <c r="I70" s="41">
        <f t="shared" si="3"/>
        <v>0</v>
      </c>
      <c r="J70" s="49"/>
    </row>
    <row r="71" spans="1:10" x14ac:dyDescent="0.2">
      <c r="A71" s="24"/>
      <c r="B71" s="25" t="s">
        <v>25</v>
      </c>
      <c r="C71" s="26"/>
      <c r="D71" s="26"/>
      <c r="E71" s="50">
        <f>SUM(E66:E70)</f>
        <v>0</v>
      </c>
      <c r="F71" s="50"/>
      <c r="G71" s="50"/>
      <c r="H71" s="51">
        <f>SUM(H66:H70)</f>
        <v>0</v>
      </c>
      <c r="I71" s="52"/>
      <c r="J71" s="53">
        <f>SUM(J66:J70)</f>
        <v>0</v>
      </c>
    </row>
    <row r="72" spans="1:10" s="7" customFormat="1" ht="24" customHeight="1" x14ac:dyDescent="0.2">
      <c r="A72" s="62"/>
      <c r="B72" s="55"/>
      <c r="C72" s="56"/>
      <c r="D72" s="56"/>
      <c r="E72" s="57"/>
      <c r="F72" s="57"/>
      <c r="G72" s="57"/>
      <c r="H72" s="58"/>
      <c r="I72" s="59" t="s">
        <v>26</v>
      </c>
      <c r="J72" s="60">
        <f>IFERROR(J71/E71,0)</f>
        <v>0</v>
      </c>
    </row>
    <row r="73" spans="1:10" ht="15.75" customHeight="1" x14ac:dyDescent="0.2">
      <c r="A73" s="33" t="s">
        <v>33</v>
      </c>
      <c r="B73" s="43"/>
      <c r="C73" s="44"/>
      <c r="D73" s="44"/>
      <c r="E73" s="46">
        <f t="shared" ref="E73:E77" si="9">IF(G73=$E$10,F73/$A$10,IF(G73=$E$11,F73/$A$11,IF(G73=$E$12,F73/$A$12,IF(G73=$E$13,F73/$A$13))))</f>
        <v>0</v>
      </c>
      <c r="F73" s="47"/>
      <c r="G73" s="39">
        <f t="shared" si="1"/>
        <v>1584</v>
      </c>
      <c r="H73" s="48">
        <f t="shared" ref="H73:H77" si="10">E73*G73</f>
        <v>0</v>
      </c>
      <c r="I73" s="41">
        <f t="shared" si="3"/>
        <v>0</v>
      </c>
      <c r="J73" s="49"/>
    </row>
    <row r="74" spans="1:10" ht="15.75" customHeight="1" x14ac:dyDescent="0.2">
      <c r="A74" s="24"/>
      <c r="B74" s="43"/>
      <c r="C74" s="44"/>
      <c r="D74" s="44"/>
      <c r="E74" s="46">
        <f t="shared" si="9"/>
        <v>0</v>
      </c>
      <c r="F74" s="47"/>
      <c r="G74" s="39">
        <f t="shared" si="1"/>
        <v>1584</v>
      </c>
      <c r="H74" s="48">
        <f t="shared" si="10"/>
        <v>0</v>
      </c>
      <c r="I74" s="41">
        <f t="shared" si="3"/>
        <v>0</v>
      </c>
      <c r="J74" s="49"/>
    </row>
    <row r="75" spans="1:10" ht="15.75" customHeight="1" x14ac:dyDescent="0.2">
      <c r="A75" s="24"/>
      <c r="B75" s="43"/>
      <c r="C75" s="44"/>
      <c r="D75" s="44"/>
      <c r="E75" s="46">
        <f t="shared" si="9"/>
        <v>0</v>
      </c>
      <c r="F75" s="47"/>
      <c r="G75" s="39">
        <f t="shared" si="1"/>
        <v>1584</v>
      </c>
      <c r="H75" s="48">
        <f t="shared" si="10"/>
        <v>0</v>
      </c>
      <c r="I75" s="41">
        <f t="shared" si="3"/>
        <v>0</v>
      </c>
      <c r="J75" s="49"/>
    </row>
    <row r="76" spans="1:10" ht="15.75" customHeight="1" x14ac:dyDescent="0.2">
      <c r="A76" s="24"/>
      <c r="B76" s="43"/>
      <c r="C76" s="44"/>
      <c r="D76" s="44"/>
      <c r="E76" s="46">
        <f t="shared" si="9"/>
        <v>0</v>
      </c>
      <c r="F76" s="47"/>
      <c r="G76" s="39">
        <f t="shared" si="1"/>
        <v>1584</v>
      </c>
      <c r="H76" s="48">
        <f t="shared" si="10"/>
        <v>0</v>
      </c>
      <c r="I76" s="41">
        <f t="shared" si="3"/>
        <v>0</v>
      </c>
      <c r="J76" s="49"/>
    </row>
    <row r="77" spans="1:10" ht="15.75" customHeight="1" x14ac:dyDescent="0.2">
      <c r="A77" s="24"/>
      <c r="B77" s="43"/>
      <c r="C77" s="44"/>
      <c r="D77" s="44"/>
      <c r="E77" s="46">
        <f t="shared" si="9"/>
        <v>0</v>
      </c>
      <c r="F77" s="47"/>
      <c r="G77" s="39">
        <f t="shared" si="1"/>
        <v>1584</v>
      </c>
      <c r="H77" s="48">
        <f t="shared" si="10"/>
        <v>0</v>
      </c>
      <c r="I77" s="41">
        <f t="shared" si="3"/>
        <v>0</v>
      </c>
      <c r="J77" s="49"/>
    </row>
    <row r="78" spans="1:10" x14ac:dyDescent="0.2">
      <c r="A78" s="24"/>
      <c r="B78" s="25" t="s">
        <v>25</v>
      </c>
      <c r="C78" s="26"/>
      <c r="D78" s="26"/>
      <c r="E78" s="50">
        <f>SUM(E73:E77)</f>
        <v>0</v>
      </c>
      <c r="F78" s="50"/>
      <c r="G78" s="50"/>
      <c r="H78" s="51">
        <f>SUM(H73:H77)</f>
        <v>0</v>
      </c>
      <c r="I78" s="52"/>
      <c r="J78" s="53">
        <f>SUM(J73:J77)</f>
        <v>0</v>
      </c>
    </row>
    <row r="79" spans="1:10" s="7" customFormat="1" ht="24" customHeight="1" x14ac:dyDescent="0.2">
      <c r="A79" s="62"/>
      <c r="B79" s="55"/>
      <c r="C79" s="56"/>
      <c r="D79" s="56"/>
      <c r="E79" s="57"/>
      <c r="F79" s="57"/>
      <c r="G79" s="57"/>
      <c r="H79" s="58"/>
      <c r="I79" s="59" t="s">
        <v>26</v>
      </c>
      <c r="J79" s="60">
        <f>IFERROR(J78/E78,0)</f>
        <v>0</v>
      </c>
    </row>
    <row r="80" spans="1:10" ht="15.75" customHeight="1" x14ac:dyDescent="0.2">
      <c r="A80" s="33" t="s">
        <v>34</v>
      </c>
      <c r="B80" s="34"/>
      <c r="C80" s="35"/>
      <c r="D80" s="36"/>
      <c r="E80" s="37">
        <f t="shared" ref="E80:E89" si="11">IF(G80=$E$10,F80/$A$10,IF(G80=$E$11,F80/$A$11,IF(G80=$E$12,F80/$A$12,IF(G80=$E$13,F80/$A$13))))</f>
        <v>0</v>
      </c>
      <c r="F80" s="38"/>
      <c r="G80" s="61">
        <f t="shared" si="1"/>
        <v>1584</v>
      </c>
      <c r="H80" s="40">
        <f t="shared" ref="H80:H89" si="12">E80*G80</f>
        <v>0</v>
      </c>
      <c r="I80" s="41">
        <f t="shared" si="3"/>
        <v>0</v>
      </c>
      <c r="J80" s="42"/>
    </row>
    <row r="81" spans="1:11" ht="15.75" customHeight="1" x14ac:dyDescent="0.2">
      <c r="A81" s="24" t="s">
        <v>35</v>
      </c>
      <c r="B81" s="43"/>
      <c r="C81" s="44"/>
      <c r="D81" s="45"/>
      <c r="E81" s="46">
        <f t="shared" si="11"/>
        <v>0</v>
      </c>
      <c r="F81" s="47"/>
      <c r="G81" s="39">
        <f t="shared" si="1"/>
        <v>1584</v>
      </c>
      <c r="H81" s="48">
        <f t="shared" si="12"/>
        <v>0</v>
      </c>
      <c r="I81" s="41">
        <f t="shared" si="3"/>
        <v>0</v>
      </c>
      <c r="J81" s="49"/>
    </row>
    <row r="82" spans="1:11" ht="15.75" customHeight="1" x14ac:dyDescent="0.2">
      <c r="A82" s="24"/>
      <c r="B82" s="43"/>
      <c r="C82" s="44"/>
      <c r="D82" s="45"/>
      <c r="E82" s="46">
        <f t="shared" si="11"/>
        <v>0</v>
      </c>
      <c r="F82" s="47"/>
      <c r="G82" s="39">
        <f t="shared" ref="G82:G89" si="13">IF($H$4&gt;0,$H$4,0)</f>
        <v>1584</v>
      </c>
      <c r="H82" s="48">
        <f t="shared" si="12"/>
        <v>0</v>
      </c>
      <c r="I82" s="41">
        <f t="shared" ref="I82:I89" si="14">IFERROR(J82/E82,0)</f>
        <v>0</v>
      </c>
      <c r="J82" s="49"/>
    </row>
    <row r="83" spans="1:11" ht="15.75" customHeight="1" x14ac:dyDescent="0.2">
      <c r="A83" s="24"/>
      <c r="B83" s="43"/>
      <c r="C83" s="44"/>
      <c r="D83" s="45"/>
      <c r="E83" s="46">
        <f t="shared" si="11"/>
        <v>0</v>
      </c>
      <c r="F83" s="47"/>
      <c r="G83" s="39">
        <f t="shared" si="13"/>
        <v>1584</v>
      </c>
      <c r="H83" s="48">
        <f t="shared" si="12"/>
        <v>0</v>
      </c>
      <c r="I83" s="41">
        <f t="shared" si="14"/>
        <v>0</v>
      </c>
      <c r="J83" s="49"/>
    </row>
    <row r="84" spans="1:11" ht="15.75" customHeight="1" x14ac:dyDescent="0.2">
      <c r="A84" s="24"/>
      <c r="B84" s="43"/>
      <c r="C84" s="44"/>
      <c r="D84" s="45"/>
      <c r="E84" s="46">
        <f t="shared" si="11"/>
        <v>0</v>
      </c>
      <c r="F84" s="47"/>
      <c r="G84" s="39">
        <f t="shared" si="13"/>
        <v>1584</v>
      </c>
      <c r="H84" s="48">
        <f t="shared" si="12"/>
        <v>0</v>
      </c>
      <c r="I84" s="41">
        <f t="shared" si="14"/>
        <v>0</v>
      </c>
      <c r="J84" s="49"/>
    </row>
    <row r="85" spans="1:11" ht="15.75" customHeight="1" x14ac:dyDescent="0.2">
      <c r="A85" s="24"/>
      <c r="B85" s="43"/>
      <c r="C85" s="44"/>
      <c r="D85" s="45"/>
      <c r="E85" s="46">
        <f t="shared" si="11"/>
        <v>0</v>
      </c>
      <c r="F85" s="47"/>
      <c r="G85" s="39">
        <f t="shared" si="13"/>
        <v>1584</v>
      </c>
      <c r="H85" s="48">
        <f t="shared" si="12"/>
        <v>0</v>
      </c>
      <c r="I85" s="41">
        <f t="shared" si="14"/>
        <v>0</v>
      </c>
      <c r="J85" s="49"/>
    </row>
    <row r="86" spans="1:11" ht="15.75" customHeight="1" x14ac:dyDescent="0.2">
      <c r="A86" s="24"/>
      <c r="B86" s="43"/>
      <c r="C86" s="44"/>
      <c r="D86" s="45"/>
      <c r="E86" s="46">
        <f t="shared" si="11"/>
        <v>0</v>
      </c>
      <c r="F86" s="47"/>
      <c r="G86" s="39">
        <f t="shared" si="13"/>
        <v>1584</v>
      </c>
      <c r="H86" s="48">
        <f t="shared" si="12"/>
        <v>0</v>
      </c>
      <c r="I86" s="41">
        <f t="shared" si="14"/>
        <v>0</v>
      </c>
      <c r="J86" s="49"/>
    </row>
    <row r="87" spans="1:11" ht="15.75" customHeight="1" x14ac:dyDescent="0.2">
      <c r="A87" s="24"/>
      <c r="B87" s="43"/>
      <c r="C87" s="44"/>
      <c r="D87" s="45"/>
      <c r="E87" s="46">
        <f t="shared" si="11"/>
        <v>0</v>
      </c>
      <c r="F87" s="47"/>
      <c r="G87" s="39">
        <f t="shared" si="13"/>
        <v>1584</v>
      </c>
      <c r="H87" s="48">
        <f t="shared" si="12"/>
        <v>0</v>
      </c>
      <c r="I87" s="41">
        <f t="shared" si="14"/>
        <v>0</v>
      </c>
      <c r="J87" s="49"/>
    </row>
    <row r="88" spans="1:11" ht="15.75" customHeight="1" x14ac:dyDescent="0.2">
      <c r="A88" s="24"/>
      <c r="B88" s="43"/>
      <c r="C88" s="44"/>
      <c r="D88" s="45"/>
      <c r="E88" s="46">
        <f t="shared" si="11"/>
        <v>0</v>
      </c>
      <c r="F88" s="47"/>
      <c r="G88" s="39">
        <f t="shared" si="13"/>
        <v>1584</v>
      </c>
      <c r="H88" s="48">
        <f t="shared" si="12"/>
        <v>0</v>
      </c>
      <c r="I88" s="41">
        <f t="shared" si="14"/>
        <v>0</v>
      </c>
      <c r="J88" s="49"/>
    </row>
    <row r="89" spans="1:11" ht="15.75" customHeight="1" x14ac:dyDescent="0.2">
      <c r="A89" s="24"/>
      <c r="B89" s="43"/>
      <c r="C89" s="44"/>
      <c r="D89" s="45"/>
      <c r="E89" s="46">
        <f t="shared" si="11"/>
        <v>0</v>
      </c>
      <c r="F89" s="47"/>
      <c r="G89" s="39">
        <f t="shared" si="13"/>
        <v>1584</v>
      </c>
      <c r="H89" s="48">
        <f t="shared" si="12"/>
        <v>0</v>
      </c>
      <c r="I89" s="41">
        <f t="shared" si="14"/>
        <v>0</v>
      </c>
      <c r="J89" s="49"/>
    </row>
    <row r="90" spans="1:11" x14ac:dyDescent="0.2">
      <c r="A90" s="24"/>
      <c r="B90" s="25" t="s">
        <v>25</v>
      </c>
      <c r="C90" s="26"/>
      <c r="D90" s="26"/>
      <c r="E90" s="50">
        <f>SUM(E80:E89)</f>
        <v>0</v>
      </c>
      <c r="F90" s="50"/>
      <c r="G90" s="50"/>
      <c r="H90" s="51">
        <f>SUM(H80:H89)</f>
        <v>0</v>
      </c>
      <c r="I90" s="52"/>
      <c r="J90" s="53">
        <f>SUM(J80:J89)</f>
        <v>0</v>
      </c>
    </row>
    <row r="91" spans="1:11" s="7" customFormat="1" ht="24" customHeight="1" x14ac:dyDescent="0.2">
      <c r="A91" s="62"/>
      <c r="B91" s="55"/>
      <c r="C91" s="56"/>
      <c r="D91" s="56"/>
      <c r="E91" s="57"/>
      <c r="F91" s="57"/>
      <c r="G91" s="57"/>
      <c r="H91" s="58"/>
      <c r="I91" s="59" t="s">
        <v>26</v>
      </c>
      <c r="J91" s="60">
        <f>IFERROR(J90/E90,0)</f>
        <v>0</v>
      </c>
    </row>
    <row r="92" spans="1:11" s="7" customFormat="1" x14ac:dyDescent="0.2">
      <c r="A92" s="65" t="s">
        <v>36</v>
      </c>
      <c r="B92" s="66"/>
      <c r="C92" s="67"/>
      <c r="D92" s="67"/>
      <c r="E92" s="68">
        <f>E33+E45+E57+E64+E71+E78+E90</f>
        <v>0</v>
      </c>
      <c r="F92" s="67"/>
      <c r="G92" s="67"/>
      <c r="H92" s="69">
        <f>H33+H45+H57+H64+H71+H78+H90</f>
        <v>0</v>
      </c>
      <c r="I92" s="70"/>
      <c r="J92" s="71">
        <f>J33+J45+J57+J64+J71+J78+J90</f>
        <v>0</v>
      </c>
    </row>
    <row r="94" spans="1:11" ht="20.399999999999999" x14ac:dyDescent="0.2">
      <c r="A94" s="72" t="s">
        <v>37</v>
      </c>
      <c r="B94" s="73" t="s">
        <v>38</v>
      </c>
      <c r="C94" s="73"/>
      <c r="D94" s="74"/>
      <c r="E94" s="73" t="s">
        <v>39</v>
      </c>
      <c r="F94" s="75" t="s">
        <v>40</v>
      </c>
      <c r="G94" s="73" t="s">
        <v>41</v>
      </c>
      <c r="H94" s="75" t="s">
        <v>42</v>
      </c>
      <c r="I94" s="76" t="s">
        <v>43</v>
      </c>
      <c r="J94" s="73" t="s">
        <v>44</v>
      </c>
      <c r="K94" s="77" t="s">
        <v>45</v>
      </c>
    </row>
    <row r="95" spans="1:11" x14ac:dyDescent="0.2">
      <c r="A95" s="78" t="s">
        <v>46</v>
      </c>
      <c r="B95" s="79">
        <f>SUM(B96:B102)</f>
        <v>0</v>
      </c>
      <c r="C95" s="79"/>
      <c r="D95" s="80" t="e">
        <f>B95/(B95)</f>
        <v>#DIV/0!</v>
      </c>
      <c r="E95" s="81">
        <f>Personal!H$4</f>
        <v>1584</v>
      </c>
      <c r="F95" s="82">
        <f>'Berechnung Zeitanteile FE'!E21</f>
        <v>905.14285714285711</v>
      </c>
      <c r="G95" s="83">
        <f>'Berechnung Zeitanteile FE'!F21</f>
        <v>2.6515151515151518</v>
      </c>
      <c r="H95" s="83">
        <f>Diagnostik!E7+Diagnostik!E23+Diagnostik!E39</f>
        <v>0</v>
      </c>
      <c r="I95" s="84">
        <f>G95+H95</f>
        <v>2.6515151515151518</v>
      </c>
      <c r="J95" s="79">
        <f>B95</f>
        <v>0</v>
      </c>
      <c r="K95" s="85">
        <f>J95-I95</f>
        <v>-2.6515151515151518</v>
      </c>
    </row>
    <row r="96" spans="1:11" x14ac:dyDescent="0.2">
      <c r="A96" s="86" t="s">
        <v>47</v>
      </c>
      <c r="B96" s="87">
        <f>E33</f>
        <v>0</v>
      </c>
      <c r="C96" s="87"/>
      <c r="D96" s="87" t="e">
        <f t="shared" ref="D96:D102" si="15">B96/B$95</f>
        <v>#DIV/0!</v>
      </c>
      <c r="E96" s="88"/>
      <c r="F96" s="88"/>
      <c r="G96" s="88"/>
      <c r="H96" s="88"/>
      <c r="I96" s="89"/>
      <c r="J96" s="90"/>
      <c r="K96" s="91"/>
    </row>
    <row r="97" spans="1:11" x14ac:dyDescent="0.2">
      <c r="A97" s="86" t="s">
        <v>48</v>
      </c>
      <c r="B97" s="87">
        <f>E45</f>
        <v>0</v>
      </c>
      <c r="C97" s="87"/>
      <c r="D97" s="87" t="e">
        <f t="shared" si="15"/>
        <v>#DIV/0!</v>
      </c>
      <c r="E97" s="88"/>
      <c r="F97" s="88"/>
      <c r="G97" s="88"/>
      <c r="H97" s="88"/>
      <c r="I97" s="89"/>
      <c r="J97" s="90"/>
      <c r="K97" s="91"/>
    </row>
    <row r="98" spans="1:11" x14ac:dyDescent="0.2">
      <c r="A98" s="86" t="s">
        <v>49</v>
      </c>
      <c r="B98" s="87">
        <f>E57</f>
        <v>0</v>
      </c>
      <c r="C98" s="87"/>
      <c r="D98" s="87" t="e">
        <f t="shared" si="15"/>
        <v>#DIV/0!</v>
      </c>
      <c r="E98" s="88"/>
      <c r="F98" s="88"/>
      <c r="G98" s="88"/>
      <c r="H98" s="88"/>
      <c r="I98" s="89"/>
      <c r="J98" s="90"/>
      <c r="K98" s="91"/>
    </row>
    <row r="99" spans="1:11" x14ac:dyDescent="0.2">
      <c r="A99" s="86" t="s">
        <v>50</v>
      </c>
      <c r="B99" s="87">
        <f>E64</f>
        <v>0</v>
      </c>
      <c r="C99" s="87"/>
      <c r="D99" s="87" t="e">
        <f t="shared" si="15"/>
        <v>#DIV/0!</v>
      </c>
      <c r="E99" s="88"/>
      <c r="F99" s="88"/>
      <c r="G99" s="88"/>
      <c r="H99" s="88"/>
      <c r="I99" s="89"/>
      <c r="J99" s="90"/>
      <c r="K99" s="91"/>
    </row>
    <row r="100" spans="1:11" x14ac:dyDescent="0.2">
      <c r="A100" s="86" t="s">
        <v>51</v>
      </c>
      <c r="B100" s="87">
        <f>E71</f>
        <v>0</v>
      </c>
      <c r="C100" s="87"/>
      <c r="D100" s="87" t="e">
        <f t="shared" si="15"/>
        <v>#DIV/0!</v>
      </c>
      <c r="E100" s="88"/>
      <c r="F100" s="88"/>
      <c r="G100" s="88"/>
      <c r="H100" s="88"/>
      <c r="I100" s="89"/>
      <c r="J100" s="90"/>
      <c r="K100" s="91"/>
    </row>
    <row r="101" spans="1:11" x14ac:dyDescent="0.2">
      <c r="A101" s="86" t="s">
        <v>52</v>
      </c>
      <c r="B101" s="87">
        <f>E78</f>
        <v>0</v>
      </c>
      <c r="C101" s="87"/>
      <c r="D101" s="87" t="e">
        <f t="shared" si="15"/>
        <v>#DIV/0!</v>
      </c>
      <c r="E101" s="88"/>
      <c r="F101" s="88"/>
      <c r="G101" s="88"/>
      <c r="H101" s="88"/>
      <c r="I101" s="89"/>
      <c r="J101" s="90"/>
      <c r="K101" s="91"/>
    </row>
    <row r="102" spans="1:11" x14ac:dyDescent="0.2">
      <c r="A102" s="92" t="s">
        <v>53</v>
      </c>
      <c r="B102" s="93">
        <f>E90</f>
        <v>0</v>
      </c>
      <c r="C102" s="93"/>
      <c r="D102" s="93" t="e">
        <f t="shared" si="15"/>
        <v>#DIV/0!</v>
      </c>
      <c r="E102" s="94"/>
      <c r="F102" s="94"/>
      <c r="G102" s="94"/>
      <c r="H102" s="94"/>
      <c r="I102" s="95"/>
      <c r="J102" s="96"/>
      <c r="K102" s="97"/>
    </row>
  </sheetData>
  <sheetProtection algorithmName="SHA-512" hashValue="NjUJltMQEfIsGpw5dxm9i8UUpHeQjYoxqQdesnc7c1An/sj2pd/foNlrkNiqcEfL+D2HUVmw7XQOZN0TktAwOA==" saltValue="YbFpprXIxe7FLZHSIpd6CQ==" spinCount="100000" sheet="1" objects="1" scenarios="1"/>
  <protectedRanges>
    <protectedRange sqref="J80:J89 J73:J77 J66:J70 J59:J63 J47:J56 J18:J32 J35:J44" name="Bereich3"/>
    <protectedRange sqref="F18:G89" name="Bereich2"/>
    <protectedRange sqref="B18:D89" name="Bereich1"/>
  </protectedRanges>
  <mergeCells count="2">
    <mergeCell ref="B15:H15"/>
    <mergeCell ref="I15:J15"/>
  </mergeCells>
  <conditionalFormatting sqref="K95">
    <cfRule type="cellIs" dxfId="5" priority="1" operator="greaterThan">
      <formula>0.05</formula>
    </cfRule>
  </conditionalFormatting>
  <dataValidations count="1">
    <dataValidation type="list" allowBlank="1" showInputMessage="1" showErrorMessage="1" promptTitle="Jahresarbeitszeit" prompt="Eingabe mit Dropdownmenü_x000a_über den Pfeil rechts neben der Zelle" sqref="H4">
      <formula1>"1564, 1584, 1625, 1665"</formula1>
    </dataValidation>
  </dataValidations>
  <pageMargins left="0.82677165354330717" right="0.23622047244094491" top="0.35433070866141736" bottom="0.55118110236220474" header="0.31496062992125984" footer="0.31496062992125984"/>
  <pageSetup paperSize="9" scale="49"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K35"/>
  <sheetViews>
    <sheetView showGridLines="0" workbookViewId="0">
      <selection activeCell="B18" sqref="B18"/>
    </sheetView>
  </sheetViews>
  <sheetFormatPr baseColWidth="10" defaultColWidth="11.44140625" defaultRowHeight="13.2" x14ac:dyDescent="0.25"/>
  <cols>
    <col min="1" max="1" width="34.109375" style="98" customWidth="1"/>
    <col min="2" max="2" width="11.44140625" style="98"/>
    <col min="3" max="3" width="29.88671875" style="98" customWidth="1"/>
    <col min="4" max="4" width="9.6640625" style="98" customWidth="1"/>
    <col min="5" max="5" width="22.6640625" style="98" customWidth="1"/>
    <col min="6" max="6" width="11.44140625" style="98"/>
    <col min="7" max="7" width="16" style="98" customWidth="1"/>
    <col min="8" max="8" width="9.44140625" style="98" bestFit="1" customWidth="1"/>
    <col min="9" max="9" width="19.44140625" style="98" bestFit="1" customWidth="1"/>
    <col min="10" max="16384" width="11.44140625" style="98"/>
  </cols>
  <sheetData>
    <row r="1" spans="1:9" ht="15.6" x14ac:dyDescent="0.3">
      <c r="A1" s="99" t="s">
        <v>54</v>
      </c>
      <c r="B1" s="100"/>
      <c r="C1" s="100"/>
      <c r="D1" s="100"/>
      <c r="E1" s="100"/>
      <c r="F1" s="100"/>
      <c r="G1" s="100"/>
      <c r="H1" s="100"/>
      <c r="I1" s="100"/>
    </row>
    <row r="2" spans="1:9" ht="9" customHeight="1" x14ac:dyDescent="0.3">
      <c r="A2" s="99"/>
      <c r="B2" s="100"/>
      <c r="C2" s="100"/>
      <c r="D2" s="100"/>
      <c r="E2" s="100"/>
      <c r="F2" s="100"/>
      <c r="G2" s="100"/>
      <c r="H2" s="100"/>
      <c r="I2" s="100"/>
    </row>
    <row r="3" spans="1:9" x14ac:dyDescent="0.25">
      <c r="A3" s="101" t="s">
        <v>55</v>
      </c>
      <c r="B3" s="100"/>
      <c r="C3" s="100"/>
      <c r="D3" s="100"/>
      <c r="E3" s="100"/>
      <c r="F3" s="100"/>
      <c r="G3" s="100"/>
      <c r="H3" s="100"/>
      <c r="I3" s="100"/>
    </row>
    <row r="4" spans="1:9" x14ac:dyDescent="0.25">
      <c r="A4" s="101"/>
      <c r="B4" s="100"/>
      <c r="C4" s="100"/>
      <c r="D4" s="100"/>
      <c r="E4" s="100"/>
      <c r="F4" s="100"/>
      <c r="G4" s="100"/>
      <c r="H4" s="100"/>
      <c r="I4" s="100"/>
    </row>
    <row r="5" spans="1:9" x14ac:dyDescent="0.25">
      <c r="A5" s="102" t="s">
        <v>56</v>
      </c>
      <c r="B5" s="103"/>
      <c r="C5" s="103"/>
      <c r="D5" s="103"/>
      <c r="E5" s="103"/>
      <c r="F5" s="103"/>
      <c r="G5" s="103"/>
      <c r="H5" s="103"/>
      <c r="I5" s="104"/>
    </row>
    <row r="6" spans="1:9" x14ac:dyDescent="0.25">
      <c r="A6" s="105"/>
      <c r="B6" s="100"/>
      <c r="C6" s="100"/>
      <c r="D6" s="100"/>
      <c r="E6" s="100"/>
      <c r="F6" s="100"/>
      <c r="G6" s="100"/>
      <c r="H6" s="100"/>
      <c r="I6" s="106"/>
    </row>
    <row r="7" spans="1:9" x14ac:dyDescent="0.25">
      <c r="A7" s="107" t="s">
        <v>57</v>
      </c>
      <c r="B7" s="100"/>
      <c r="C7" s="108"/>
      <c r="D7" s="100" t="s">
        <v>58</v>
      </c>
      <c r="E7" s="109" t="s">
        <v>59</v>
      </c>
      <c r="F7" s="100" t="s">
        <v>60</v>
      </c>
      <c r="G7" s="110"/>
      <c r="H7" s="100"/>
      <c r="I7" s="111">
        <f>IF(C7&gt;0,C7*Personal!J92,'Sach- und Gemeinkosten'!G7*Personal!E92)</f>
        <v>0</v>
      </c>
    </row>
    <row r="8" spans="1:9" x14ac:dyDescent="0.25">
      <c r="A8" s="107"/>
      <c r="B8" s="100"/>
      <c r="C8" s="112"/>
      <c r="D8" s="101"/>
      <c r="E8" s="100"/>
      <c r="F8" s="100"/>
      <c r="G8" s="100"/>
      <c r="H8" s="100"/>
      <c r="I8" s="111"/>
    </row>
    <row r="9" spans="1:9" x14ac:dyDescent="0.25">
      <c r="A9" s="107" t="s">
        <v>61</v>
      </c>
      <c r="B9" s="100"/>
      <c r="C9" s="108"/>
      <c r="D9" s="100" t="s">
        <v>58</v>
      </c>
      <c r="E9" s="109" t="s">
        <v>59</v>
      </c>
      <c r="F9" s="100" t="s">
        <v>60</v>
      </c>
      <c r="G9" s="110"/>
      <c r="H9" s="100"/>
      <c r="I9" s="111">
        <f>IF(C9&gt;0,Personal!J92*C9,G9*Personal!E92)</f>
        <v>0</v>
      </c>
    </row>
    <row r="10" spans="1:9" x14ac:dyDescent="0.25">
      <c r="A10" s="107"/>
      <c r="B10" s="100"/>
      <c r="C10" s="112"/>
      <c r="D10" s="101"/>
      <c r="E10" s="100"/>
      <c r="F10" s="100"/>
      <c r="G10" s="100"/>
      <c r="H10" s="100"/>
      <c r="I10" s="111"/>
    </row>
    <row r="11" spans="1:9" x14ac:dyDescent="0.25">
      <c r="A11" s="113"/>
      <c r="B11" s="114"/>
      <c r="C11" s="115" t="s">
        <v>62</v>
      </c>
      <c r="D11" s="114"/>
      <c r="E11" s="114"/>
      <c r="F11" s="114"/>
      <c r="G11" s="114"/>
      <c r="H11" s="114"/>
      <c r="I11" s="116">
        <f>I7+I9</f>
        <v>0</v>
      </c>
    </row>
    <row r="12" spans="1:9" x14ac:dyDescent="0.25">
      <c r="A12" s="100"/>
      <c r="B12" s="100"/>
      <c r="C12" s="100"/>
      <c r="D12" s="100"/>
      <c r="E12" s="100"/>
      <c r="F12" s="100"/>
      <c r="G12" s="100"/>
      <c r="H12" s="100"/>
      <c r="I12" s="100"/>
    </row>
    <row r="13" spans="1:9" x14ac:dyDescent="0.25">
      <c r="A13" s="102" t="s">
        <v>63</v>
      </c>
      <c r="B13" s="103"/>
      <c r="C13" s="103"/>
      <c r="D13" s="103"/>
      <c r="E13" s="103"/>
      <c r="F13" s="103"/>
      <c r="G13" s="103"/>
      <c r="H13" s="103"/>
      <c r="I13" s="104"/>
    </row>
    <row r="14" spans="1:9" x14ac:dyDescent="0.25">
      <c r="A14" s="105"/>
      <c r="B14" s="100"/>
      <c r="C14" s="100"/>
      <c r="D14" s="100"/>
      <c r="E14" s="100"/>
      <c r="F14" s="100"/>
      <c r="G14" s="100"/>
      <c r="H14" s="100"/>
      <c r="I14" s="106"/>
    </row>
    <row r="15" spans="1:9" x14ac:dyDescent="0.25">
      <c r="A15" s="107" t="s">
        <v>64</v>
      </c>
      <c r="B15" s="100"/>
      <c r="C15" s="100"/>
      <c r="D15" s="100"/>
      <c r="E15" s="101" t="s">
        <v>65</v>
      </c>
      <c r="F15" s="100"/>
      <c r="G15" s="100"/>
      <c r="H15" s="100"/>
      <c r="I15" s="106"/>
    </row>
    <row r="16" spans="1:9" x14ac:dyDescent="0.25">
      <c r="A16" s="105"/>
      <c r="B16" s="100"/>
      <c r="C16" s="100"/>
      <c r="D16" s="100"/>
      <c r="E16" s="100"/>
      <c r="F16" s="100"/>
      <c r="G16" s="100"/>
      <c r="H16" s="100"/>
      <c r="I16" s="106"/>
    </row>
    <row r="17" spans="1:11" x14ac:dyDescent="0.25">
      <c r="A17" s="107" t="s">
        <v>66</v>
      </c>
      <c r="B17" s="101"/>
      <c r="C17" s="101" t="s">
        <v>67</v>
      </c>
      <c r="D17" s="100"/>
      <c r="E17" s="100"/>
      <c r="F17" s="100"/>
      <c r="G17" s="100"/>
      <c r="H17" s="100"/>
      <c r="I17" s="106"/>
    </row>
    <row r="18" spans="1:11" ht="12.75" customHeight="1" x14ac:dyDescent="0.25">
      <c r="A18" s="117"/>
      <c r="B18" s="118"/>
      <c r="C18" s="119"/>
      <c r="D18" s="100"/>
      <c r="E18" s="120" t="s">
        <v>68</v>
      </c>
      <c r="F18" s="121"/>
      <c r="G18" s="121"/>
      <c r="H18" s="121"/>
      <c r="I18" s="122"/>
      <c r="J18" s="123"/>
      <c r="K18" s="123"/>
    </row>
    <row r="19" spans="1:11" x14ac:dyDescent="0.25">
      <c r="A19" s="124"/>
      <c r="B19" s="125"/>
      <c r="C19" s="119"/>
      <c r="D19" s="100"/>
      <c r="E19" s="120" t="s">
        <v>69</v>
      </c>
      <c r="F19" s="121"/>
      <c r="G19" s="121"/>
      <c r="H19" s="121"/>
      <c r="I19" s="122"/>
      <c r="J19" s="123"/>
      <c r="K19" s="123"/>
    </row>
    <row r="20" spans="1:11" x14ac:dyDescent="0.25">
      <c r="A20" s="124"/>
      <c r="B20" s="125"/>
      <c r="C20" s="119"/>
      <c r="D20" s="100"/>
      <c r="E20" s="120"/>
      <c r="F20" s="121"/>
      <c r="G20" s="121"/>
      <c r="H20" s="121"/>
      <c r="I20" s="122"/>
      <c r="J20" s="123"/>
      <c r="K20" s="123"/>
    </row>
    <row r="21" spans="1:11" x14ac:dyDescent="0.25">
      <c r="A21" s="124"/>
      <c r="B21" s="125"/>
      <c r="C21" s="119"/>
      <c r="D21" s="100"/>
      <c r="E21" s="120"/>
      <c r="F21" s="121"/>
      <c r="G21" s="121"/>
      <c r="H21" s="121"/>
      <c r="I21" s="122"/>
      <c r="J21" s="123"/>
      <c r="K21" s="123"/>
    </row>
    <row r="22" spans="1:11" x14ac:dyDescent="0.25">
      <c r="A22" s="124"/>
      <c r="B22" s="125"/>
      <c r="C22" s="119"/>
      <c r="D22" s="100"/>
      <c r="E22" s="120"/>
      <c r="F22" s="121"/>
      <c r="G22" s="121"/>
      <c r="H22" s="121"/>
      <c r="I22" s="122"/>
      <c r="J22" s="123"/>
      <c r="K22" s="123"/>
    </row>
    <row r="23" spans="1:11" x14ac:dyDescent="0.25">
      <c r="A23" s="124"/>
      <c r="B23" s="125"/>
      <c r="C23" s="119"/>
      <c r="D23" s="100"/>
      <c r="E23" s="120"/>
      <c r="F23" s="121"/>
      <c r="G23" s="121"/>
      <c r="H23" s="121"/>
      <c r="I23" s="122"/>
      <c r="J23" s="123"/>
      <c r="K23" s="123"/>
    </row>
    <row r="24" spans="1:11" x14ac:dyDescent="0.25">
      <c r="A24" s="124"/>
      <c r="B24" s="125"/>
      <c r="C24" s="119"/>
      <c r="D24" s="100"/>
      <c r="E24" s="118"/>
      <c r="F24" s="121"/>
      <c r="G24" s="121"/>
      <c r="H24" s="121"/>
      <c r="I24" s="122"/>
      <c r="J24" s="123"/>
      <c r="K24" s="123"/>
    </row>
    <row r="25" spans="1:11" x14ac:dyDescent="0.25">
      <c r="A25" s="124"/>
      <c r="B25" s="125"/>
      <c r="C25" s="119"/>
      <c r="D25" s="100"/>
      <c r="E25" s="118"/>
      <c r="F25" s="121"/>
      <c r="G25" s="121"/>
      <c r="H25" s="121"/>
      <c r="I25" s="122"/>
    </row>
    <row r="26" spans="1:11" x14ac:dyDescent="0.25">
      <c r="A26" s="124"/>
      <c r="B26" s="125"/>
      <c r="C26" s="119"/>
      <c r="D26" s="100"/>
      <c r="E26" s="118"/>
      <c r="F26" s="121"/>
      <c r="G26" s="121"/>
      <c r="H26" s="121"/>
      <c r="I26" s="122"/>
    </row>
    <row r="27" spans="1:11" x14ac:dyDescent="0.25">
      <c r="A27" s="124"/>
      <c r="B27" s="125"/>
      <c r="C27" s="119"/>
      <c r="D27" s="100"/>
      <c r="E27" s="118"/>
      <c r="F27" s="121"/>
      <c r="G27" s="121"/>
      <c r="H27" s="121"/>
      <c r="I27" s="122"/>
    </row>
    <row r="28" spans="1:11" x14ac:dyDescent="0.25">
      <c r="A28" s="124"/>
      <c r="B28" s="125"/>
      <c r="C28" s="119"/>
      <c r="D28" s="100"/>
      <c r="E28" s="118"/>
      <c r="F28" s="121"/>
      <c r="G28" s="121"/>
      <c r="H28" s="121"/>
      <c r="I28" s="122"/>
    </row>
    <row r="29" spans="1:11" x14ac:dyDescent="0.25">
      <c r="A29" s="124"/>
      <c r="B29" s="125"/>
      <c r="C29" s="119"/>
      <c r="D29" s="100"/>
      <c r="E29" s="118"/>
      <c r="F29" s="121"/>
      <c r="G29" s="121"/>
      <c r="H29" s="121"/>
      <c r="I29" s="122"/>
    </row>
    <row r="30" spans="1:11" x14ac:dyDescent="0.25">
      <c r="A30" s="124"/>
      <c r="B30" s="125"/>
      <c r="C30" s="119"/>
      <c r="D30" s="100"/>
      <c r="E30" s="118"/>
      <c r="F30" s="121"/>
      <c r="G30" s="121"/>
      <c r="H30" s="121"/>
      <c r="I30" s="122"/>
    </row>
    <row r="31" spans="1:11" x14ac:dyDescent="0.25">
      <c r="A31" s="124"/>
      <c r="B31" s="125"/>
      <c r="C31" s="119"/>
      <c r="D31" s="100"/>
      <c r="E31" s="118"/>
      <c r="F31" s="121"/>
      <c r="G31" s="121"/>
      <c r="H31" s="121"/>
      <c r="I31" s="122"/>
    </row>
    <row r="32" spans="1:11" x14ac:dyDescent="0.25">
      <c r="A32" s="105"/>
      <c r="B32" s="100"/>
      <c r="C32" s="126"/>
      <c r="D32" s="100"/>
      <c r="E32" s="100"/>
      <c r="F32" s="100"/>
      <c r="G32" s="100"/>
      <c r="H32" s="100"/>
      <c r="I32" s="106"/>
    </row>
    <row r="33" spans="1:9" x14ac:dyDescent="0.25">
      <c r="A33" s="107" t="s">
        <v>70</v>
      </c>
      <c r="B33" s="100"/>
      <c r="C33" s="127">
        <f>SUM(C18:C31)</f>
        <v>0</v>
      </c>
      <c r="D33" s="100"/>
      <c r="E33" s="101" t="s">
        <v>70</v>
      </c>
      <c r="F33" s="100"/>
      <c r="G33" s="100"/>
      <c r="H33" s="100"/>
      <c r="I33" s="111">
        <f>SUM(I18:I31)</f>
        <v>0</v>
      </c>
    </row>
    <row r="34" spans="1:9" x14ac:dyDescent="0.25">
      <c r="A34" s="105"/>
      <c r="B34" s="100"/>
      <c r="C34" s="100"/>
      <c r="D34" s="100"/>
      <c r="E34" s="100"/>
      <c r="F34" s="100"/>
      <c r="G34" s="100"/>
      <c r="H34" s="100"/>
      <c r="I34" s="106"/>
    </row>
    <row r="35" spans="1:9" x14ac:dyDescent="0.25">
      <c r="A35" s="113"/>
      <c r="B35" s="114"/>
      <c r="C35" s="115" t="s">
        <v>62</v>
      </c>
      <c r="D35" s="114"/>
      <c r="E35" s="114"/>
      <c r="F35" s="114"/>
      <c r="G35" s="114"/>
      <c r="H35" s="114"/>
      <c r="I35" s="116">
        <f>I33+C33</f>
        <v>0</v>
      </c>
    </row>
  </sheetData>
  <sheetProtection algorithmName="SHA-512" hashValue="PHRnDmBnvaHGjLpNtHOBZW94hZaHUtkQyy/U2qc+W7z/FHmE8V2OW2bpywrIB73Pq1vOKzjmFoFaQPcyeQlIHA==" saltValue="7NZlWmDDgGs9VOTr2rdXgw==" spinCount="100000" sheet="1" objects="1" scenarios="1"/>
  <pageMargins left="0.7" right="0.7" top="0.78740157500000008" bottom="0.78740157500000008" header="0.3" footer="0.3"/>
  <pageSetup paperSize="9" scale="53"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2:I166"/>
  <sheetViews>
    <sheetView workbookViewId="0">
      <selection activeCell="G10" sqref="G10"/>
    </sheetView>
  </sheetViews>
  <sheetFormatPr baseColWidth="10" defaultColWidth="11.44140625" defaultRowHeight="14.4" x14ac:dyDescent="0.3"/>
  <cols>
    <col min="1" max="1" width="14.5546875" style="128" bestFit="1" customWidth="1"/>
    <col min="2" max="2" width="11.44140625" style="128"/>
    <col min="3" max="3" width="11.5546875" style="128" bestFit="1" customWidth="1"/>
    <col min="4" max="4" width="11.5546875" style="129" customWidth="1"/>
    <col min="5" max="5" width="13.5546875" style="129" bestFit="1" customWidth="1"/>
    <col min="6" max="6" width="11.44140625" style="129"/>
    <col min="7" max="7" width="13.109375" style="128" customWidth="1"/>
    <col min="8" max="8" width="12.6640625" style="128" customWidth="1"/>
    <col min="9" max="9" width="13.5546875" style="128" bestFit="1" customWidth="1"/>
    <col min="10" max="10" width="13.88671875" style="128" bestFit="1" customWidth="1"/>
    <col min="11" max="11" width="6.5546875" style="128" bestFit="1" customWidth="1"/>
    <col min="12" max="12" width="11.44140625" style="128"/>
    <col min="13" max="13" width="12.109375" style="128" customWidth="1"/>
    <col min="14" max="14" width="12.44140625" style="128" bestFit="1" customWidth="1"/>
    <col min="15" max="16384" width="11.44140625" style="128"/>
  </cols>
  <sheetData>
    <row r="2" spans="1:9" ht="15.6" x14ac:dyDescent="0.3">
      <c r="A2" s="130" t="s">
        <v>57</v>
      </c>
      <c r="B2" s="131"/>
      <c r="C2" s="131"/>
      <c r="D2" s="132" t="s">
        <v>71</v>
      </c>
      <c r="E2" s="133" t="s">
        <v>72</v>
      </c>
      <c r="F2" s="132"/>
      <c r="G2" s="134"/>
    </row>
    <row r="3" spans="1:9" x14ac:dyDescent="0.3">
      <c r="A3" s="135" t="s">
        <v>73</v>
      </c>
      <c r="B3" s="136"/>
      <c r="C3" s="136"/>
      <c r="D3" s="137"/>
      <c r="E3" s="138" t="s">
        <v>64</v>
      </c>
      <c r="F3" s="139"/>
      <c r="G3" s="140">
        <f>IF('Sach- und Gemeinkosten'!I7&gt;0,'Sach- und Gemeinkosten'!I7,'Sach- und Gemeinkosten'!C33)</f>
        <v>0</v>
      </c>
    </row>
    <row r="4" spans="1:9" x14ac:dyDescent="0.3">
      <c r="A4" s="141" t="s">
        <v>74</v>
      </c>
      <c r="B4" s="136"/>
      <c r="C4" s="136"/>
      <c r="D4" s="137">
        <f>Personal!J33</f>
        <v>0</v>
      </c>
      <c r="E4" s="138"/>
      <c r="F4" s="139"/>
      <c r="G4" s="142"/>
    </row>
    <row r="5" spans="1:9" x14ac:dyDescent="0.3">
      <c r="A5" s="135" t="s">
        <v>75</v>
      </c>
      <c r="B5" s="136"/>
      <c r="C5" s="143"/>
      <c r="D5" s="137">
        <f>Personal!J45</f>
        <v>0</v>
      </c>
      <c r="E5" s="138" t="s">
        <v>65</v>
      </c>
      <c r="F5" s="139"/>
      <c r="G5" s="140">
        <f>IF('Sach- und Gemeinkosten'!I9&gt;0,'Sach- und Gemeinkosten'!I9,'Sach- und Gemeinkosten'!I33)</f>
        <v>0</v>
      </c>
    </row>
    <row r="6" spans="1:9" x14ac:dyDescent="0.3">
      <c r="A6" s="135" t="s">
        <v>76</v>
      </c>
      <c r="B6" s="136"/>
      <c r="C6" s="144"/>
      <c r="D6" s="137">
        <f>Personal!J57</f>
        <v>0</v>
      </c>
      <c r="E6" s="138"/>
      <c r="F6" s="139"/>
      <c r="G6" s="142"/>
    </row>
    <row r="7" spans="1:9" x14ac:dyDescent="0.3">
      <c r="A7" s="135" t="s">
        <v>77</v>
      </c>
      <c r="B7" s="136"/>
      <c r="C7" s="136"/>
      <c r="D7" s="137">
        <f>Personal!J64</f>
        <v>0</v>
      </c>
      <c r="E7" s="138"/>
      <c r="F7" s="139"/>
      <c r="G7" s="142"/>
    </row>
    <row r="8" spans="1:9" x14ac:dyDescent="0.3">
      <c r="A8" s="135" t="s">
        <v>78</v>
      </c>
      <c r="B8" s="136"/>
      <c r="C8" s="136"/>
      <c r="D8" s="137">
        <f>Personal!J71</f>
        <v>0</v>
      </c>
      <c r="E8" s="138" t="s">
        <v>79</v>
      </c>
      <c r="F8" s="139"/>
      <c r="G8" s="140">
        <f>G3+G5</f>
        <v>0</v>
      </c>
      <c r="H8" s="145"/>
    </row>
    <row r="9" spans="1:9" x14ac:dyDescent="0.3">
      <c r="A9" s="135" t="s">
        <v>80</v>
      </c>
      <c r="B9" s="136"/>
      <c r="C9" s="136"/>
      <c r="D9" s="137">
        <f>Personal!J78</f>
        <v>0</v>
      </c>
      <c r="E9" s="138"/>
      <c r="F9" s="139"/>
      <c r="G9" s="142"/>
    </row>
    <row r="10" spans="1:9" x14ac:dyDescent="0.3">
      <c r="A10" s="135" t="s">
        <v>81</v>
      </c>
      <c r="B10" s="136"/>
      <c r="C10" s="136"/>
      <c r="D10" s="137">
        <f>Personal!J90</f>
        <v>0</v>
      </c>
      <c r="E10" s="138" t="s">
        <v>82</v>
      </c>
      <c r="F10" s="139"/>
      <c r="G10" s="146" t="e">
        <f>G8/D11</f>
        <v>#DIV/0!</v>
      </c>
    </row>
    <row r="11" spans="1:9" x14ac:dyDescent="0.3">
      <c r="A11" s="147"/>
      <c r="B11" s="136"/>
      <c r="C11" s="136"/>
      <c r="D11" s="148">
        <f>SUM(D4:D10)</f>
        <v>0</v>
      </c>
      <c r="E11" s="138" t="s">
        <v>83</v>
      </c>
      <c r="F11" s="139"/>
      <c r="G11" s="149"/>
    </row>
    <row r="12" spans="1:9" x14ac:dyDescent="0.3">
      <c r="A12" s="150"/>
      <c r="B12" s="139"/>
      <c r="C12" s="139"/>
      <c r="D12" s="139"/>
      <c r="E12" s="139"/>
      <c r="F12" s="139"/>
      <c r="G12" s="149"/>
    </row>
    <row r="13" spans="1:9" x14ac:dyDescent="0.3">
      <c r="A13" s="150"/>
      <c r="B13" s="139"/>
      <c r="C13" s="139"/>
      <c r="D13" s="139"/>
      <c r="E13" s="151" t="s">
        <v>84</v>
      </c>
      <c r="F13" s="139"/>
      <c r="G13" s="152">
        <f>D11+G8</f>
        <v>0</v>
      </c>
    </row>
    <row r="14" spans="1:9" x14ac:dyDescent="0.3">
      <c r="A14" s="150"/>
      <c r="B14" s="139"/>
      <c r="C14" s="139"/>
      <c r="D14" s="139"/>
      <c r="E14" s="139"/>
      <c r="F14" s="139"/>
      <c r="G14" s="153"/>
      <c r="I14" s="154"/>
    </row>
    <row r="15" spans="1:9" x14ac:dyDescent="0.3">
      <c r="A15" s="155"/>
      <c r="B15" s="156"/>
      <c r="C15" s="156"/>
      <c r="D15" s="156"/>
      <c r="E15" s="156"/>
      <c r="F15" s="156"/>
      <c r="G15" s="157"/>
    </row>
    <row r="16" spans="1:9" x14ac:dyDescent="0.3">
      <c r="D16" s="154"/>
      <c r="E16" s="128"/>
      <c r="F16" s="128"/>
    </row>
    <row r="17" spans="4:6" x14ac:dyDescent="0.3">
      <c r="D17" s="128"/>
      <c r="E17" s="128"/>
      <c r="F17" s="128"/>
    </row>
    <row r="18" spans="4:6" x14ac:dyDescent="0.3">
      <c r="D18" s="128"/>
      <c r="E18" s="128"/>
      <c r="F18" s="128"/>
    </row>
    <row r="19" spans="4:6" x14ac:dyDescent="0.3">
      <c r="D19" s="128"/>
      <c r="E19" s="128"/>
      <c r="F19" s="128"/>
    </row>
    <row r="20" spans="4:6" x14ac:dyDescent="0.3">
      <c r="D20" s="128"/>
      <c r="E20" s="128"/>
      <c r="F20" s="128"/>
    </row>
    <row r="21" spans="4:6" x14ac:dyDescent="0.3">
      <c r="D21" s="128"/>
      <c r="E21" s="128"/>
      <c r="F21" s="128"/>
    </row>
    <row r="22" spans="4:6" x14ac:dyDescent="0.3">
      <c r="D22" s="128"/>
      <c r="E22" s="128"/>
      <c r="F22" s="128"/>
    </row>
    <row r="23" spans="4:6" x14ac:dyDescent="0.3">
      <c r="D23" s="128"/>
      <c r="E23" s="128"/>
      <c r="F23" s="128"/>
    </row>
    <row r="24" spans="4:6" x14ac:dyDescent="0.3">
      <c r="D24" s="128"/>
      <c r="E24" s="128"/>
      <c r="F24" s="128"/>
    </row>
    <row r="25" spans="4:6" x14ac:dyDescent="0.3">
      <c r="D25" s="128"/>
      <c r="E25" s="128"/>
      <c r="F25" s="128"/>
    </row>
    <row r="26" spans="4:6" x14ac:dyDescent="0.3">
      <c r="D26" s="128"/>
      <c r="E26" s="128"/>
      <c r="F26" s="128"/>
    </row>
    <row r="27" spans="4:6" x14ac:dyDescent="0.3">
      <c r="D27" s="128"/>
      <c r="E27" s="128"/>
      <c r="F27" s="128"/>
    </row>
    <row r="28" spans="4:6" x14ac:dyDescent="0.3">
      <c r="D28" s="128"/>
      <c r="E28" s="128"/>
      <c r="F28" s="128"/>
    </row>
    <row r="42" spans="4:6" x14ac:dyDescent="0.3">
      <c r="D42" s="128"/>
      <c r="E42" s="128"/>
      <c r="F42" s="128"/>
    </row>
    <row r="43" spans="4:6" x14ac:dyDescent="0.3">
      <c r="D43" s="128"/>
      <c r="E43" s="128"/>
      <c r="F43" s="128"/>
    </row>
    <row r="44" spans="4:6" x14ac:dyDescent="0.3">
      <c r="D44" s="128"/>
      <c r="E44" s="128"/>
      <c r="F44" s="128"/>
    </row>
    <row r="45" spans="4:6" x14ac:dyDescent="0.3">
      <c r="D45" s="128"/>
      <c r="E45" s="128"/>
      <c r="F45" s="128"/>
    </row>
    <row r="46" spans="4:6" x14ac:dyDescent="0.3">
      <c r="D46" s="128"/>
      <c r="E46" s="128"/>
      <c r="F46" s="128"/>
    </row>
    <row r="47" spans="4:6" x14ac:dyDescent="0.3">
      <c r="D47" s="128"/>
      <c r="E47" s="128"/>
      <c r="F47" s="128"/>
    </row>
    <row r="48" spans="4:6" x14ac:dyDescent="0.3">
      <c r="D48" s="128"/>
      <c r="E48" s="128"/>
      <c r="F48" s="128"/>
    </row>
    <row r="49" spans="4:6" x14ac:dyDescent="0.3">
      <c r="D49" s="128"/>
      <c r="E49" s="128"/>
      <c r="F49" s="128"/>
    </row>
    <row r="50" spans="4:6" x14ac:dyDescent="0.3">
      <c r="D50" s="128"/>
      <c r="E50" s="128"/>
      <c r="F50" s="128"/>
    </row>
    <row r="51" spans="4:6" x14ac:dyDescent="0.3">
      <c r="D51" s="128"/>
      <c r="E51" s="128"/>
      <c r="F51" s="128"/>
    </row>
    <row r="52" spans="4:6" x14ac:dyDescent="0.3">
      <c r="D52" s="128"/>
      <c r="E52" s="128"/>
      <c r="F52" s="128"/>
    </row>
    <row r="53" spans="4:6" ht="39.75" customHeight="1" x14ac:dyDescent="0.3">
      <c r="D53" s="128"/>
      <c r="E53" s="128"/>
      <c r="F53" s="128"/>
    </row>
    <row r="54" spans="4:6" x14ac:dyDescent="0.3">
      <c r="D54" s="128"/>
      <c r="E54" s="128"/>
      <c r="F54" s="128"/>
    </row>
    <row r="55" spans="4:6" x14ac:dyDescent="0.3">
      <c r="D55" s="128"/>
      <c r="E55" s="128"/>
      <c r="F55" s="128"/>
    </row>
    <row r="56" spans="4:6" x14ac:dyDescent="0.3">
      <c r="D56" s="128"/>
      <c r="E56" s="128"/>
      <c r="F56" s="128"/>
    </row>
    <row r="57" spans="4:6" x14ac:dyDescent="0.3">
      <c r="D57" s="128"/>
      <c r="E57" s="128"/>
      <c r="F57" s="128"/>
    </row>
    <row r="58" spans="4:6" x14ac:dyDescent="0.3">
      <c r="D58" s="128"/>
      <c r="E58" s="128"/>
      <c r="F58" s="128"/>
    </row>
    <row r="59" spans="4:6" x14ac:dyDescent="0.3">
      <c r="D59" s="128"/>
      <c r="E59" s="128"/>
      <c r="F59" s="128"/>
    </row>
    <row r="60" spans="4:6" x14ac:dyDescent="0.3">
      <c r="D60" s="128"/>
      <c r="E60" s="128"/>
      <c r="F60" s="128"/>
    </row>
    <row r="61" spans="4:6" x14ac:dyDescent="0.3">
      <c r="D61" s="128"/>
      <c r="E61" s="128"/>
      <c r="F61" s="128"/>
    </row>
    <row r="62" spans="4:6" x14ac:dyDescent="0.3">
      <c r="D62" s="128"/>
      <c r="E62" s="128"/>
      <c r="F62" s="128"/>
    </row>
    <row r="63" spans="4:6" x14ac:dyDescent="0.3">
      <c r="D63" s="128"/>
      <c r="E63" s="128"/>
      <c r="F63" s="128"/>
    </row>
    <row r="64" spans="4:6" ht="39" customHeight="1" x14ac:dyDescent="0.3">
      <c r="D64" s="128"/>
      <c r="E64" s="128"/>
      <c r="F64" s="128"/>
    </row>
    <row r="65" spans="4:6" x14ac:dyDescent="0.3">
      <c r="D65" s="128"/>
      <c r="E65" s="128"/>
      <c r="F65" s="128"/>
    </row>
    <row r="66" spans="4:6" x14ac:dyDescent="0.3">
      <c r="D66" s="128"/>
      <c r="E66" s="128"/>
      <c r="F66" s="128"/>
    </row>
    <row r="67" spans="4:6" x14ac:dyDescent="0.3">
      <c r="D67" s="128"/>
      <c r="E67" s="128"/>
      <c r="F67" s="128"/>
    </row>
    <row r="68" spans="4:6" x14ac:dyDescent="0.3">
      <c r="D68" s="128"/>
      <c r="E68" s="128"/>
      <c r="F68" s="128"/>
    </row>
    <row r="69" spans="4:6" x14ac:dyDescent="0.3">
      <c r="D69" s="128"/>
      <c r="E69" s="128"/>
      <c r="F69" s="128"/>
    </row>
    <row r="70" spans="4:6" x14ac:dyDescent="0.3">
      <c r="D70" s="128"/>
      <c r="E70" s="128"/>
      <c r="F70" s="128"/>
    </row>
    <row r="71" spans="4:6" x14ac:dyDescent="0.3">
      <c r="D71" s="128"/>
      <c r="E71" s="128"/>
      <c r="F71" s="128"/>
    </row>
    <row r="72" spans="4:6" x14ac:dyDescent="0.3">
      <c r="D72" s="128"/>
      <c r="E72" s="128"/>
      <c r="F72" s="128"/>
    </row>
    <row r="73" spans="4:6" x14ac:dyDescent="0.3">
      <c r="D73" s="128"/>
      <c r="E73" s="128"/>
      <c r="F73" s="128"/>
    </row>
    <row r="74" spans="4:6" x14ac:dyDescent="0.3">
      <c r="D74" s="128"/>
      <c r="E74" s="128"/>
      <c r="F74" s="128"/>
    </row>
    <row r="75" spans="4:6" ht="36.75" customHeight="1" x14ac:dyDescent="0.3">
      <c r="D75" s="128"/>
      <c r="E75" s="128"/>
      <c r="F75" s="128"/>
    </row>
    <row r="76" spans="4:6" x14ac:dyDescent="0.3">
      <c r="D76" s="128"/>
      <c r="E76" s="128"/>
      <c r="F76" s="128"/>
    </row>
    <row r="77" spans="4:6" x14ac:dyDescent="0.3">
      <c r="D77" s="128"/>
      <c r="E77" s="128"/>
      <c r="F77" s="128"/>
    </row>
    <row r="78" spans="4:6" x14ac:dyDescent="0.3">
      <c r="D78" s="128"/>
      <c r="E78" s="128"/>
      <c r="F78" s="128"/>
    </row>
    <row r="79" spans="4:6" x14ac:dyDescent="0.3">
      <c r="D79" s="128"/>
      <c r="E79" s="128"/>
      <c r="F79" s="128"/>
    </row>
    <row r="80" spans="4:6" x14ac:dyDescent="0.3">
      <c r="D80" s="128"/>
      <c r="E80" s="128"/>
      <c r="F80" s="128"/>
    </row>
    <row r="81" spans="4:6" x14ac:dyDescent="0.3">
      <c r="D81" s="128"/>
      <c r="E81" s="128"/>
      <c r="F81" s="128"/>
    </row>
    <row r="82" spans="4:6" x14ac:dyDescent="0.3">
      <c r="D82" s="128"/>
      <c r="E82" s="128"/>
      <c r="F82" s="128"/>
    </row>
    <row r="83" spans="4:6" x14ac:dyDescent="0.3">
      <c r="D83" s="128"/>
      <c r="E83" s="128"/>
      <c r="F83" s="128"/>
    </row>
    <row r="84" spans="4:6" x14ac:dyDescent="0.3">
      <c r="D84" s="128"/>
      <c r="E84" s="128"/>
      <c r="F84" s="128"/>
    </row>
    <row r="85" spans="4:6" x14ac:dyDescent="0.3">
      <c r="D85" s="128"/>
      <c r="E85" s="128"/>
      <c r="F85" s="128"/>
    </row>
    <row r="86" spans="4:6" x14ac:dyDescent="0.3">
      <c r="D86" s="128"/>
      <c r="E86" s="128"/>
      <c r="F86" s="128"/>
    </row>
    <row r="87" spans="4:6" x14ac:dyDescent="0.3">
      <c r="D87" s="128"/>
      <c r="E87" s="128"/>
      <c r="F87" s="128"/>
    </row>
    <row r="88" spans="4:6" x14ac:dyDescent="0.3">
      <c r="D88" s="128"/>
      <c r="E88" s="128"/>
      <c r="F88" s="128"/>
    </row>
    <row r="89" spans="4:6" x14ac:dyDescent="0.3">
      <c r="D89" s="128"/>
      <c r="E89" s="128"/>
      <c r="F89" s="128"/>
    </row>
    <row r="90" spans="4:6" x14ac:dyDescent="0.3">
      <c r="D90" s="128"/>
      <c r="E90" s="128"/>
      <c r="F90" s="128"/>
    </row>
    <row r="91" spans="4:6" x14ac:dyDescent="0.3">
      <c r="D91" s="128"/>
      <c r="E91" s="128"/>
      <c r="F91" s="128"/>
    </row>
    <row r="92" spans="4:6" x14ac:dyDescent="0.3">
      <c r="D92" s="128"/>
      <c r="E92" s="128"/>
      <c r="F92" s="128"/>
    </row>
    <row r="93" spans="4:6" x14ac:dyDescent="0.3">
      <c r="D93" s="128"/>
      <c r="E93" s="128"/>
      <c r="F93" s="128"/>
    </row>
    <row r="94" spans="4:6" x14ac:dyDescent="0.3">
      <c r="D94" s="128"/>
      <c r="E94" s="128"/>
      <c r="F94" s="128"/>
    </row>
    <row r="95" spans="4:6" x14ac:dyDescent="0.3">
      <c r="D95" s="128"/>
      <c r="E95" s="128"/>
      <c r="F95" s="128"/>
    </row>
    <row r="96" spans="4:6" x14ac:dyDescent="0.3">
      <c r="D96" s="128"/>
      <c r="E96" s="128"/>
      <c r="F96" s="128"/>
    </row>
    <row r="97" spans="4:6" x14ac:dyDescent="0.3">
      <c r="D97" s="128"/>
      <c r="E97" s="128"/>
      <c r="F97" s="128"/>
    </row>
    <row r="98" spans="4:6" x14ac:dyDescent="0.3">
      <c r="D98" s="128"/>
      <c r="E98" s="128"/>
      <c r="F98" s="128"/>
    </row>
    <row r="99" spans="4:6" x14ac:dyDescent="0.3">
      <c r="D99" s="128"/>
      <c r="E99" s="128"/>
      <c r="F99" s="128"/>
    </row>
    <row r="100" spans="4:6" x14ac:dyDescent="0.3">
      <c r="D100" s="128"/>
      <c r="E100" s="128"/>
      <c r="F100" s="128"/>
    </row>
    <row r="101" spans="4:6" x14ac:dyDescent="0.3">
      <c r="D101" s="128"/>
      <c r="E101" s="128"/>
      <c r="F101" s="128"/>
    </row>
    <row r="102" spans="4:6" x14ac:dyDescent="0.3">
      <c r="D102" s="128"/>
      <c r="E102" s="128"/>
      <c r="F102" s="128"/>
    </row>
    <row r="103" spans="4:6" x14ac:dyDescent="0.3">
      <c r="D103" s="128"/>
      <c r="E103" s="128"/>
      <c r="F103" s="128"/>
    </row>
    <row r="104" spans="4:6" x14ac:dyDescent="0.3">
      <c r="D104" s="128"/>
      <c r="E104" s="128"/>
      <c r="F104" s="128"/>
    </row>
    <row r="105" spans="4:6" x14ac:dyDescent="0.3">
      <c r="D105" s="128"/>
      <c r="E105" s="128"/>
      <c r="F105" s="128"/>
    </row>
    <row r="106" spans="4:6" x14ac:dyDescent="0.3">
      <c r="D106" s="128"/>
      <c r="E106" s="128"/>
      <c r="F106" s="128"/>
    </row>
    <row r="107" spans="4:6" x14ac:dyDescent="0.3">
      <c r="D107" s="128"/>
      <c r="E107" s="128"/>
      <c r="F107" s="128"/>
    </row>
    <row r="108" spans="4:6" x14ac:dyDescent="0.3">
      <c r="D108" s="128"/>
      <c r="E108" s="128"/>
      <c r="F108" s="128"/>
    </row>
    <row r="109" spans="4:6" x14ac:dyDescent="0.3">
      <c r="D109" s="128"/>
      <c r="E109" s="128"/>
      <c r="F109" s="128"/>
    </row>
    <row r="110" spans="4:6" x14ac:dyDescent="0.3">
      <c r="D110" s="128"/>
      <c r="E110" s="128"/>
      <c r="F110" s="128"/>
    </row>
    <row r="111" spans="4:6" x14ac:dyDescent="0.3">
      <c r="D111" s="128"/>
      <c r="E111" s="128"/>
      <c r="F111" s="128"/>
    </row>
    <row r="112" spans="4:6" x14ac:dyDescent="0.3">
      <c r="D112" s="128"/>
      <c r="E112" s="128"/>
      <c r="F112" s="128"/>
    </row>
    <row r="113" spans="4:6" x14ac:dyDescent="0.3">
      <c r="D113" s="128"/>
      <c r="E113" s="128"/>
      <c r="F113" s="128"/>
    </row>
    <row r="114" spans="4:6" ht="36.75" customHeight="1" x14ac:dyDescent="0.3">
      <c r="D114" s="128"/>
      <c r="E114" s="128"/>
      <c r="F114" s="128"/>
    </row>
    <row r="115" spans="4:6" x14ac:dyDescent="0.3">
      <c r="D115" s="128"/>
      <c r="E115" s="128"/>
      <c r="F115" s="128"/>
    </row>
    <row r="116" spans="4:6" x14ac:dyDescent="0.3">
      <c r="D116" s="128"/>
      <c r="E116" s="128"/>
      <c r="F116" s="128"/>
    </row>
    <row r="117" spans="4:6" x14ac:dyDescent="0.3">
      <c r="D117" s="128"/>
      <c r="E117" s="128"/>
      <c r="F117" s="128"/>
    </row>
    <row r="118" spans="4:6" x14ac:dyDescent="0.3">
      <c r="D118" s="128"/>
      <c r="E118" s="128"/>
      <c r="F118" s="128"/>
    </row>
    <row r="119" spans="4:6" x14ac:dyDescent="0.3">
      <c r="D119" s="128"/>
      <c r="E119" s="128"/>
      <c r="F119" s="128"/>
    </row>
    <row r="120" spans="4:6" x14ac:dyDescent="0.3">
      <c r="D120" s="128"/>
      <c r="E120" s="128"/>
      <c r="F120" s="128"/>
    </row>
    <row r="121" spans="4:6" x14ac:dyDescent="0.3">
      <c r="D121" s="128"/>
      <c r="E121" s="128"/>
      <c r="F121" s="128"/>
    </row>
    <row r="122" spans="4:6" x14ac:dyDescent="0.3">
      <c r="D122" s="128"/>
      <c r="E122" s="128"/>
      <c r="F122" s="128"/>
    </row>
    <row r="123" spans="4:6" x14ac:dyDescent="0.3">
      <c r="D123" s="128"/>
      <c r="E123" s="128"/>
      <c r="F123" s="128"/>
    </row>
    <row r="124" spans="4:6" x14ac:dyDescent="0.3">
      <c r="D124" s="128"/>
      <c r="E124" s="128"/>
      <c r="F124" s="128"/>
    </row>
    <row r="125" spans="4:6" x14ac:dyDescent="0.3">
      <c r="D125" s="128"/>
      <c r="E125" s="128"/>
      <c r="F125" s="128"/>
    </row>
    <row r="126" spans="4:6" ht="38.25" customHeight="1" x14ac:dyDescent="0.3">
      <c r="D126" s="128"/>
      <c r="E126" s="128"/>
      <c r="F126" s="128"/>
    </row>
    <row r="127" spans="4:6" x14ac:dyDescent="0.3">
      <c r="D127" s="128"/>
      <c r="E127" s="128"/>
      <c r="F127" s="128"/>
    </row>
    <row r="128" spans="4:6" x14ac:dyDescent="0.3">
      <c r="D128" s="128"/>
      <c r="E128" s="128"/>
      <c r="F128" s="128"/>
    </row>
    <row r="129" spans="4:6" x14ac:dyDescent="0.3">
      <c r="D129" s="128"/>
      <c r="E129" s="128"/>
      <c r="F129" s="128"/>
    </row>
    <row r="130" spans="4:6" x14ac:dyDescent="0.3">
      <c r="D130" s="128"/>
      <c r="E130" s="128"/>
      <c r="F130" s="128"/>
    </row>
    <row r="131" spans="4:6" x14ac:dyDescent="0.3">
      <c r="D131" s="128"/>
      <c r="E131" s="128"/>
      <c r="F131" s="128"/>
    </row>
    <row r="132" spans="4:6" x14ac:dyDescent="0.3">
      <c r="D132" s="128"/>
      <c r="E132" s="128"/>
      <c r="F132" s="128"/>
    </row>
    <row r="133" spans="4:6" x14ac:dyDescent="0.3">
      <c r="D133" s="128"/>
      <c r="E133" s="128"/>
      <c r="F133" s="128"/>
    </row>
    <row r="134" spans="4:6" x14ac:dyDescent="0.3">
      <c r="D134" s="128"/>
      <c r="E134" s="128"/>
      <c r="F134" s="128"/>
    </row>
    <row r="135" spans="4:6" x14ac:dyDescent="0.3">
      <c r="D135" s="128"/>
      <c r="E135" s="128"/>
      <c r="F135" s="128"/>
    </row>
    <row r="136" spans="4:6" x14ac:dyDescent="0.3">
      <c r="D136" s="128"/>
      <c r="E136" s="128"/>
      <c r="F136" s="128"/>
    </row>
    <row r="137" spans="4:6" x14ac:dyDescent="0.3">
      <c r="D137" s="128"/>
      <c r="E137" s="128"/>
      <c r="F137" s="128"/>
    </row>
    <row r="138" spans="4:6" ht="39" customHeight="1" x14ac:dyDescent="0.3">
      <c r="D138" s="128"/>
      <c r="E138" s="128"/>
      <c r="F138" s="128"/>
    </row>
    <row r="139" spans="4:6" x14ac:dyDescent="0.3">
      <c r="D139" s="128"/>
      <c r="E139" s="128"/>
      <c r="F139" s="128"/>
    </row>
    <row r="140" spans="4:6" x14ac:dyDescent="0.3">
      <c r="D140" s="128"/>
      <c r="E140" s="128"/>
      <c r="F140" s="128"/>
    </row>
    <row r="141" spans="4:6" x14ac:dyDescent="0.3">
      <c r="D141" s="128"/>
      <c r="E141" s="128"/>
      <c r="F141" s="128"/>
    </row>
    <row r="142" spans="4:6" x14ac:dyDescent="0.3">
      <c r="D142" s="128"/>
      <c r="E142" s="128"/>
      <c r="F142" s="128"/>
    </row>
    <row r="143" spans="4:6" ht="39" customHeight="1" x14ac:dyDescent="0.3">
      <c r="D143" s="128"/>
      <c r="E143" s="128"/>
      <c r="F143" s="128"/>
    </row>
    <row r="144" spans="4:6" x14ac:dyDescent="0.3">
      <c r="D144" s="128"/>
      <c r="E144" s="128"/>
      <c r="F144" s="128"/>
    </row>
    <row r="145" spans="4:6" x14ac:dyDescent="0.3">
      <c r="D145" s="128"/>
      <c r="E145" s="128"/>
      <c r="F145" s="128"/>
    </row>
    <row r="146" spans="4:6" x14ac:dyDescent="0.3">
      <c r="D146" s="128"/>
      <c r="E146" s="128"/>
      <c r="F146" s="128"/>
    </row>
    <row r="147" spans="4:6" ht="38.25" customHeight="1" x14ac:dyDescent="0.3">
      <c r="D147" s="128"/>
      <c r="E147" s="128"/>
      <c r="F147" s="128"/>
    </row>
    <row r="148" spans="4:6" x14ac:dyDescent="0.3">
      <c r="D148" s="128"/>
      <c r="E148" s="128"/>
      <c r="F148" s="128"/>
    </row>
    <row r="149" spans="4:6" x14ac:dyDescent="0.3">
      <c r="D149" s="128"/>
      <c r="E149" s="128"/>
      <c r="F149" s="128"/>
    </row>
    <row r="150" spans="4:6" x14ac:dyDescent="0.3">
      <c r="D150" s="128"/>
      <c r="E150" s="128"/>
      <c r="F150" s="128"/>
    </row>
    <row r="151" spans="4:6" ht="41.25" customHeight="1" x14ac:dyDescent="0.3">
      <c r="D151" s="128"/>
      <c r="E151" s="128"/>
      <c r="F151" s="128"/>
    </row>
    <row r="152" spans="4:6" x14ac:dyDescent="0.3">
      <c r="D152" s="128"/>
      <c r="E152" s="128"/>
      <c r="F152" s="128"/>
    </row>
    <row r="153" spans="4:6" x14ac:dyDescent="0.3">
      <c r="D153" s="128"/>
      <c r="E153" s="128"/>
      <c r="F153" s="128"/>
    </row>
    <row r="154" spans="4:6" x14ac:dyDescent="0.3">
      <c r="D154" s="128"/>
      <c r="E154" s="128"/>
      <c r="F154" s="128"/>
    </row>
    <row r="155" spans="4:6" x14ac:dyDescent="0.3">
      <c r="D155" s="128"/>
      <c r="E155" s="128"/>
      <c r="F155" s="128"/>
    </row>
    <row r="156" spans="4:6" x14ac:dyDescent="0.3">
      <c r="D156" s="128"/>
      <c r="E156" s="128"/>
      <c r="F156" s="128"/>
    </row>
    <row r="157" spans="4:6" x14ac:dyDescent="0.3">
      <c r="D157" s="128"/>
      <c r="E157" s="128"/>
      <c r="F157" s="128"/>
    </row>
    <row r="158" spans="4:6" x14ac:dyDescent="0.3">
      <c r="D158" s="128"/>
      <c r="E158" s="128"/>
      <c r="F158" s="128"/>
    </row>
    <row r="159" spans="4:6" x14ac:dyDescent="0.3">
      <c r="D159" s="128"/>
      <c r="E159" s="128"/>
      <c r="F159" s="128"/>
    </row>
    <row r="160" spans="4:6" x14ac:dyDescent="0.3">
      <c r="D160" s="128"/>
      <c r="E160" s="128"/>
      <c r="F160" s="128"/>
    </row>
    <row r="161" spans="4:6" x14ac:dyDescent="0.3">
      <c r="D161" s="128"/>
      <c r="E161" s="128"/>
      <c r="F161" s="128"/>
    </row>
    <row r="162" spans="4:6" x14ac:dyDescent="0.3">
      <c r="D162" s="128"/>
      <c r="E162" s="128"/>
      <c r="F162" s="128"/>
    </row>
    <row r="163" spans="4:6" x14ac:dyDescent="0.3">
      <c r="D163" s="128"/>
      <c r="E163" s="128"/>
      <c r="F163" s="128"/>
    </row>
    <row r="164" spans="4:6" x14ac:dyDescent="0.3">
      <c r="D164" s="128"/>
      <c r="E164" s="128"/>
      <c r="F164" s="128"/>
    </row>
    <row r="165" spans="4:6" ht="42" customHeight="1" x14ac:dyDescent="0.3">
      <c r="D165" s="128"/>
      <c r="E165" s="128"/>
      <c r="F165" s="128"/>
    </row>
    <row r="166" spans="4:6" x14ac:dyDescent="0.3">
      <c r="D166" s="128"/>
      <c r="E166" s="128"/>
      <c r="F166" s="128"/>
    </row>
  </sheetData>
  <conditionalFormatting sqref="G10">
    <cfRule type="cellIs" dxfId="4" priority="1" operator="greaterThan">
      <formula>30</formula>
    </cfRule>
  </conditionalFormatting>
  <conditionalFormatting sqref="G10">
    <cfRule type="cellIs" dxfId="3" priority="2" operator="greaterThan">
      <formula>0.3</formula>
    </cfRule>
  </conditionalFormatting>
  <pageMargins left="0.7" right="0.7" top="0.78740157500000008" bottom="0.78740157500000008" header="0.3" footer="0.3"/>
  <pageSetup paperSize="9"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2:O170"/>
  <sheetViews>
    <sheetView showGridLines="0" workbookViewId="0">
      <selection activeCell="I22" sqref="I22"/>
    </sheetView>
  </sheetViews>
  <sheetFormatPr baseColWidth="10" defaultColWidth="11.44140625" defaultRowHeight="14.4" x14ac:dyDescent="0.3"/>
  <cols>
    <col min="1" max="1" width="25.44140625" style="128" bestFit="1" customWidth="1"/>
    <col min="2" max="2" width="6" style="129" customWidth="1"/>
    <col min="3" max="3" width="12.6640625" style="128" customWidth="1"/>
    <col min="4" max="4" width="22.33203125" style="128" bestFit="1" customWidth="1"/>
    <col min="5" max="5" width="15.33203125" style="128" bestFit="1" customWidth="1"/>
    <col min="6" max="6" width="13.6640625" style="128" customWidth="1"/>
    <col min="7" max="7" width="11.44140625" style="128"/>
    <col min="8" max="8" width="22.33203125" style="128" bestFit="1" customWidth="1"/>
    <col min="9" max="9" width="23.33203125" style="128" customWidth="1"/>
    <col min="10" max="10" width="11.44140625" style="128"/>
    <col min="11" max="11" width="28" style="128" customWidth="1"/>
    <col min="12" max="16384" width="11.44140625" style="128"/>
  </cols>
  <sheetData>
    <row r="2" spans="1:9" s="158" customFormat="1" ht="14.25" customHeight="1" x14ac:dyDescent="0.3">
      <c r="A2" s="159" t="s">
        <v>85</v>
      </c>
      <c r="B2" s="160"/>
      <c r="C2" s="161"/>
      <c r="D2" s="161"/>
      <c r="E2" s="161"/>
      <c r="F2" s="162"/>
    </row>
    <row r="3" spans="1:9" x14ac:dyDescent="0.3">
      <c r="A3" s="163"/>
      <c r="B3" s="164"/>
      <c r="C3" s="165"/>
      <c r="D3" s="165"/>
      <c r="E3" s="165"/>
      <c r="F3" s="166"/>
    </row>
    <row r="4" spans="1:9" x14ac:dyDescent="0.3">
      <c r="A4" s="167" t="s">
        <v>86</v>
      </c>
      <c r="B4" s="164"/>
      <c r="C4" s="165"/>
      <c r="D4" s="165"/>
      <c r="E4" s="168">
        <v>60</v>
      </c>
      <c r="F4" s="166"/>
    </row>
    <row r="5" spans="1:9" x14ac:dyDescent="0.3">
      <c r="A5" s="163"/>
      <c r="B5" s="164"/>
      <c r="C5" s="165"/>
      <c r="D5" s="165"/>
      <c r="E5" s="165"/>
      <c r="F5" s="166"/>
    </row>
    <row r="6" spans="1:9" x14ac:dyDescent="0.3">
      <c r="A6" s="167" t="s">
        <v>87</v>
      </c>
      <c r="B6" s="164"/>
      <c r="C6" s="165"/>
      <c r="D6" s="165"/>
      <c r="E6" s="168">
        <v>40</v>
      </c>
      <c r="F6" s="166"/>
    </row>
    <row r="7" spans="1:9" x14ac:dyDescent="0.3">
      <c r="A7" s="163"/>
      <c r="B7" s="164"/>
      <c r="C7" s="165"/>
      <c r="D7" s="165"/>
      <c r="E7" s="165"/>
      <c r="F7" s="166"/>
    </row>
    <row r="8" spans="1:9" x14ac:dyDescent="0.3">
      <c r="A8" s="167" t="s">
        <v>88</v>
      </c>
      <c r="B8" s="164"/>
      <c r="C8" s="165"/>
      <c r="D8" s="165"/>
      <c r="E8" s="169">
        <f>E4*E6</f>
        <v>2400</v>
      </c>
      <c r="F8" s="166"/>
    </row>
    <row r="9" spans="1:9" x14ac:dyDescent="0.3">
      <c r="A9" s="170"/>
      <c r="B9" s="171"/>
      <c r="C9" s="172"/>
      <c r="D9" s="172"/>
      <c r="E9" s="172"/>
      <c r="F9" s="173"/>
    </row>
    <row r="11" spans="1:9" s="174" customFormat="1" ht="15.6" x14ac:dyDescent="0.3">
      <c r="A11" s="175" t="s">
        <v>89</v>
      </c>
      <c r="B11" s="176"/>
      <c r="C11" s="177"/>
      <c r="D11" s="177"/>
      <c r="E11" s="177"/>
      <c r="F11" s="177"/>
      <c r="G11" s="177"/>
      <c r="H11" s="178"/>
      <c r="I11" s="179"/>
    </row>
    <row r="12" spans="1:9" x14ac:dyDescent="0.3">
      <c r="A12" s="180"/>
      <c r="H12" s="181"/>
    </row>
    <row r="13" spans="1:9" s="182" customFormat="1" ht="13.2" x14ac:dyDescent="0.25">
      <c r="A13" s="183"/>
      <c r="C13" s="182" t="s">
        <v>90</v>
      </c>
      <c r="D13" s="182" t="s">
        <v>91</v>
      </c>
      <c r="E13" s="182" t="s">
        <v>92</v>
      </c>
      <c r="F13" s="182" t="s">
        <v>93</v>
      </c>
      <c r="G13" s="182" t="s">
        <v>94</v>
      </c>
      <c r="H13" s="184" t="s">
        <v>95</v>
      </c>
      <c r="I13" s="185"/>
    </row>
    <row r="14" spans="1:9" ht="40.200000000000003" x14ac:dyDescent="0.3">
      <c r="A14" s="186" t="s">
        <v>96</v>
      </c>
      <c r="C14" s="187">
        <v>60</v>
      </c>
      <c r="D14" s="188">
        <v>45</v>
      </c>
      <c r="E14" s="189"/>
      <c r="F14" s="190">
        <v>0.6</v>
      </c>
      <c r="G14" s="190">
        <v>0.4</v>
      </c>
      <c r="H14" s="191">
        <f>((C14+D14)*F14)+((C14+D14+E14)*G14)</f>
        <v>105</v>
      </c>
    </row>
    <row r="15" spans="1:9" x14ac:dyDescent="0.3">
      <c r="A15" s="186"/>
      <c r="C15" s="187"/>
      <c r="D15" s="188"/>
      <c r="E15" s="187"/>
      <c r="F15" s="192"/>
      <c r="G15" s="192"/>
      <c r="H15" s="191"/>
    </row>
    <row r="16" spans="1:9" x14ac:dyDescent="0.3">
      <c r="A16" s="193"/>
      <c r="B16" s="194"/>
      <c r="C16" s="195"/>
      <c r="D16" s="196"/>
      <c r="E16" s="195"/>
      <c r="F16" s="197"/>
      <c r="G16" s="197"/>
      <c r="H16" s="198"/>
      <c r="I16" s="199"/>
    </row>
    <row r="18" spans="1:15" ht="31.95" customHeight="1" x14ac:dyDescent="0.3">
      <c r="A18" s="200" t="s">
        <v>97</v>
      </c>
      <c r="B18" s="201"/>
      <c r="C18" s="202"/>
      <c r="D18" s="202"/>
      <c r="E18" s="202"/>
      <c r="F18" s="202"/>
      <c r="G18" s="203"/>
      <c r="H18" s="364" t="s">
        <v>98</v>
      </c>
      <c r="I18" s="365"/>
      <c r="J18" s="365"/>
      <c r="K18" s="366"/>
      <c r="M18" s="204" t="s">
        <v>99</v>
      </c>
      <c r="N18" s="204" t="s">
        <v>100</v>
      </c>
      <c r="O18" s="204" t="s">
        <v>101</v>
      </c>
    </row>
    <row r="19" spans="1:15" ht="25.95" customHeight="1" x14ac:dyDescent="0.3">
      <c r="A19" s="205"/>
      <c r="B19" s="206"/>
      <c r="C19" s="207"/>
      <c r="D19" s="206"/>
      <c r="E19" s="206"/>
      <c r="F19" s="206"/>
      <c r="G19" s="208"/>
      <c r="H19" s="367"/>
      <c r="I19" s="368"/>
      <c r="J19" s="368"/>
      <c r="K19" s="369"/>
      <c r="M19" s="209">
        <v>1564</v>
      </c>
      <c r="N19" s="209">
        <v>38.5</v>
      </c>
      <c r="O19" s="209">
        <v>1548</v>
      </c>
    </row>
    <row r="20" spans="1:15" ht="19.95" customHeight="1" x14ac:dyDescent="0.3">
      <c r="A20" s="205"/>
      <c r="B20" s="210"/>
      <c r="C20" s="211" t="s">
        <v>39</v>
      </c>
      <c r="D20" s="212" t="s">
        <v>95</v>
      </c>
      <c r="E20" s="211" t="s">
        <v>102</v>
      </c>
      <c r="F20" s="211" t="s">
        <v>103</v>
      </c>
      <c r="G20" s="213" t="s">
        <v>104</v>
      </c>
      <c r="H20" s="376" t="s">
        <v>105</v>
      </c>
      <c r="I20" s="376" t="s">
        <v>106</v>
      </c>
      <c r="J20" s="370" t="s">
        <v>107</v>
      </c>
      <c r="K20" s="371"/>
      <c r="M20" s="209">
        <v>1584</v>
      </c>
      <c r="N20" s="209">
        <v>39</v>
      </c>
      <c r="O20" s="209">
        <v>1568</v>
      </c>
    </row>
    <row r="21" spans="1:15" ht="19.95" customHeight="1" x14ac:dyDescent="0.3">
      <c r="A21" s="214" t="s">
        <v>108</v>
      </c>
      <c r="B21" s="210"/>
      <c r="C21" s="215">
        <f>IF(I22="Ja",J22,Personal!H4)</f>
        <v>1584</v>
      </c>
      <c r="D21" s="216">
        <f>H14</f>
        <v>105</v>
      </c>
      <c r="E21" s="217">
        <f>(C21*60/D21)</f>
        <v>905.14285714285711</v>
      </c>
      <c r="F21" s="218">
        <f>E8/E21</f>
        <v>2.6515151515151518</v>
      </c>
      <c r="G21" s="219">
        <f>Personal!B95</f>
        <v>0</v>
      </c>
      <c r="H21" s="377"/>
      <c r="I21" s="377"/>
      <c r="J21" s="372"/>
      <c r="K21" s="373"/>
      <c r="M21" s="209">
        <v>1625</v>
      </c>
      <c r="N21" s="209">
        <v>40</v>
      </c>
      <c r="O21" s="209">
        <v>1609</v>
      </c>
    </row>
    <row r="22" spans="1:15" ht="24" customHeight="1" x14ac:dyDescent="0.3">
      <c r="A22" s="214"/>
      <c r="B22" s="210"/>
      <c r="C22" s="210"/>
      <c r="D22" s="220"/>
      <c r="E22" s="206"/>
      <c r="F22" s="221"/>
      <c r="G22" s="222"/>
      <c r="H22" s="223">
        <f>VLOOKUP(Personal!H4,'Berechnung Zeitanteile FE'!M19:O22,2,FALSE)</f>
        <v>39</v>
      </c>
      <c r="I22" s="224" t="s">
        <v>109</v>
      </c>
      <c r="J22" s="374" t="str">
        <f>IF(I22="Ja",VLOOKUP(H22,N19:O22,2,FALSE),"keine Regenerationstage")</f>
        <v>keine Regenerationstage</v>
      </c>
      <c r="K22" s="375"/>
      <c r="M22" s="209">
        <v>1665</v>
      </c>
      <c r="N22" s="209">
        <v>41</v>
      </c>
      <c r="O22" s="209">
        <v>1649</v>
      </c>
    </row>
    <row r="23" spans="1:15" ht="66" customHeight="1" x14ac:dyDescent="0.3">
      <c r="H23" s="225" t="s">
        <v>110</v>
      </c>
    </row>
    <row r="30" spans="1:15" x14ac:dyDescent="0.3">
      <c r="B30" s="128"/>
    </row>
    <row r="31" spans="1:15" x14ac:dyDescent="0.3">
      <c r="B31" s="128"/>
    </row>
    <row r="32" spans="1:15" x14ac:dyDescent="0.3">
      <c r="B32" s="128"/>
    </row>
    <row r="33" spans="2:2" x14ac:dyDescent="0.3">
      <c r="B33" s="128"/>
    </row>
    <row r="34" spans="2:2" x14ac:dyDescent="0.3">
      <c r="B34" s="128"/>
    </row>
    <row r="35" spans="2:2" x14ac:dyDescent="0.3">
      <c r="B35" s="128"/>
    </row>
    <row r="36" spans="2:2" x14ac:dyDescent="0.3">
      <c r="B36" s="128"/>
    </row>
    <row r="37" spans="2:2" x14ac:dyDescent="0.3">
      <c r="B37" s="128"/>
    </row>
    <row r="38" spans="2:2" x14ac:dyDescent="0.3">
      <c r="B38" s="128"/>
    </row>
    <row r="39" spans="2:2" x14ac:dyDescent="0.3">
      <c r="B39" s="128"/>
    </row>
    <row r="40" spans="2:2" x14ac:dyDescent="0.3">
      <c r="B40" s="128"/>
    </row>
    <row r="41" spans="2:2" x14ac:dyDescent="0.3">
      <c r="B41" s="128"/>
    </row>
    <row r="42" spans="2:2" x14ac:dyDescent="0.3">
      <c r="B42" s="128"/>
    </row>
    <row r="43" spans="2:2" x14ac:dyDescent="0.3">
      <c r="B43" s="128"/>
    </row>
    <row r="44" spans="2:2" x14ac:dyDescent="0.3">
      <c r="B44" s="128"/>
    </row>
    <row r="45" spans="2:2" x14ac:dyDescent="0.3">
      <c r="B45" s="128"/>
    </row>
    <row r="46" spans="2:2" x14ac:dyDescent="0.3">
      <c r="B46" s="128"/>
    </row>
    <row r="47" spans="2:2" x14ac:dyDescent="0.3">
      <c r="B47" s="128"/>
    </row>
    <row r="48" spans="2:2" x14ac:dyDescent="0.3">
      <c r="B48" s="128"/>
    </row>
    <row r="49" spans="2:2" x14ac:dyDescent="0.3">
      <c r="B49" s="128"/>
    </row>
    <row r="50" spans="2:2" x14ac:dyDescent="0.3">
      <c r="B50" s="128"/>
    </row>
    <row r="51" spans="2:2" x14ac:dyDescent="0.3">
      <c r="B51" s="128"/>
    </row>
    <row r="52" spans="2:2" x14ac:dyDescent="0.3">
      <c r="B52" s="128"/>
    </row>
    <row r="53" spans="2:2" x14ac:dyDescent="0.3">
      <c r="B53" s="128"/>
    </row>
    <row r="54" spans="2:2" x14ac:dyDescent="0.3">
      <c r="B54" s="128"/>
    </row>
    <row r="55" spans="2:2" x14ac:dyDescent="0.3">
      <c r="B55" s="128"/>
    </row>
    <row r="56" spans="2:2" x14ac:dyDescent="0.3">
      <c r="B56" s="128"/>
    </row>
    <row r="57" spans="2:2" x14ac:dyDescent="0.3">
      <c r="B57" s="128"/>
    </row>
    <row r="58" spans="2:2" x14ac:dyDescent="0.3">
      <c r="B58" s="128"/>
    </row>
    <row r="59" spans="2:2" x14ac:dyDescent="0.3">
      <c r="B59" s="128"/>
    </row>
    <row r="60" spans="2:2" x14ac:dyDescent="0.3">
      <c r="B60" s="128"/>
    </row>
    <row r="61" spans="2:2" x14ac:dyDescent="0.3">
      <c r="B61" s="128"/>
    </row>
    <row r="62" spans="2:2" x14ac:dyDescent="0.3">
      <c r="B62" s="128"/>
    </row>
    <row r="63" spans="2:2" x14ac:dyDescent="0.3">
      <c r="B63" s="128"/>
    </row>
    <row r="64" spans="2:2" x14ac:dyDescent="0.3">
      <c r="B64" s="128"/>
    </row>
    <row r="65" spans="2:2" x14ac:dyDescent="0.3">
      <c r="B65" s="128"/>
    </row>
    <row r="66" spans="2:2" x14ac:dyDescent="0.3">
      <c r="B66" s="128"/>
    </row>
    <row r="67" spans="2:2" x14ac:dyDescent="0.3">
      <c r="B67" s="128"/>
    </row>
    <row r="68" spans="2:2" x14ac:dyDescent="0.3">
      <c r="B68" s="128"/>
    </row>
    <row r="69" spans="2:2" x14ac:dyDescent="0.3">
      <c r="B69" s="128"/>
    </row>
    <row r="70" spans="2:2" x14ac:dyDescent="0.3">
      <c r="B70" s="128"/>
    </row>
    <row r="71" spans="2:2" x14ac:dyDescent="0.3">
      <c r="B71" s="128"/>
    </row>
    <row r="72" spans="2:2" x14ac:dyDescent="0.3">
      <c r="B72" s="128"/>
    </row>
    <row r="73" spans="2:2" x14ac:dyDescent="0.3">
      <c r="B73" s="128"/>
    </row>
    <row r="74" spans="2:2" x14ac:dyDescent="0.3">
      <c r="B74" s="128"/>
    </row>
    <row r="75" spans="2:2" x14ac:dyDescent="0.3">
      <c r="B75" s="128"/>
    </row>
    <row r="76" spans="2:2" x14ac:dyDescent="0.3">
      <c r="B76" s="128"/>
    </row>
    <row r="77" spans="2:2" x14ac:dyDescent="0.3">
      <c r="B77" s="128"/>
    </row>
    <row r="78" spans="2:2" x14ac:dyDescent="0.3">
      <c r="B78" s="128"/>
    </row>
    <row r="79" spans="2:2" x14ac:dyDescent="0.3">
      <c r="B79" s="128"/>
    </row>
    <row r="80" spans="2:2" x14ac:dyDescent="0.3">
      <c r="B80" s="128"/>
    </row>
    <row r="81" spans="2:2" x14ac:dyDescent="0.3">
      <c r="B81" s="128"/>
    </row>
    <row r="82" spans="2:2" x14ac:dyDescent="0.3">
      <c r="B82" s="128"/>
    </row>
    <row r="83" spans="2:2" x14ac:dyDescent="0.3">
      <c r="B83" s="128"/>
    </row>
    <row r="84" spans="2:2" x14ac:dyDescent="0.3">
      <c r="B84" s="128"/>
    </row>
    <row r="85" spans="2:2" x14ac:dyDescent="0.3">
      <c r="B85" s="128"/>
    </row>
    <row r="86" spans="2:2" x14ac:dyDescent="0.3">
      <c r="B86" s="128"/>
    </row>
    <row r="87" spans="2:2" x14ac:dyDescent="0.3">
      <c r="B87" s="128"/>
    </row>
    <row r="88" spans="2:2" x14ac:dyDescent="0.3">
      <c r="B88" s="128"/>
    </row>
    <row r="89" spans="2:2" x14ac:dyDescent="0.3">
      <c r="B89" s="128"/>
    </row>
    <row r="90" spans="2:2" x14ac:dyDescent="0.3">
      <c r="B90" s="128"/>
    </row>
    <row r="91" spans="2:2" x14ac:dyDescent="0.3">
      <c r="B91" s="128"/>
    </row>
    <row r="92" spans="2:2" x14ac:dyDescent="0.3">
      <c r="B92" s="128"/>
    </row>
    <row r="93" spans="2:2" x14ac:dyDescent="0.3">
      <c r="B93" s="128"/>
    </row>
    <row r="94" spans="2:2" x14ac:dyDescent="0.3">
      <c r="B94" s="128"/>
    </row>
    <row r="95" spans="2:2" x14ac:dyDescent="0.3">
      <c r="B95" s="128"/>
    </row>
    <row r="96" spans="2:2" x14ac:dyDescent="0.3">
      <c r="B96" s="128"/>
    </row>
    <row r="97" spans="2:2" x14ac:dyDescent="0.3">
      <c r="B97" s="128"/>
    </row>
    <row r="98" spans="2:2" x14ac:dyDescent="0.3">
      <c r="B98" s="128"/>
    </row>
    <row r="99" spans="2:2" x14ac:dyDescent="0.3">
      <c r="B99" s="128"/>
    </row>
    <row r="100" spans="2:2" x14ac:dyDescent="0.3">
      <c r="B100" s="128"/>
    </row>
    <row r="101" spans="2:2" x14ac:dyDescent="0.3">
      <c r="B101" s="128"/>
    </row>
    <row r="102" spans="2:2" x14ac:dyDescent="0.3">
      <c r="B102" s="128"/>
    </row>
    <row r="103" spans="2:2" x14ac:dyDescent="0.3">
      <c r="B103" s="128"/>
    </row>
    <row r="104" spans="2:2" x14ac:dyDescent="0.3">
      <c r="B104" s="128"/>
    </row>
    <row r="105" spans="2:2" x14ac:dyDescent="0.3">
      <c r="B105" s="128"/>
    </row>
    <row r="106" spans="2:2" x14ac:dyDescent="0.3">
      <c r="B106" s="128"/>
    </row>
    <row r="107" spans="2:2" x14ac:dyDescent="0.3">
      <c r="B107" s="128"/>
    </row>
    <row r="108" spans="2:2" x14ac:dyDescent="0.3">
      <c r="B108" s="128"/>
    </row>
    <row r="109" spans="2:2" x14ac:dyDescent="0.3">
      <c r="B109" s="128"/>
    </row>
    <row r="110" spans="2:2" x14ac:dyDescent="0.3">
      <c r="B110" s="128"/>
    </row>
    <row r="111" spans="2:2" x14ac:dyDescent="0.3">
      <c r="B111" s="128"/>
    </row>
    <row r="112" spans="2:2" x14ac:dyDescent="0.3">
      <c r="B112" s="128"/>
    </row>
    <row r="113" spans="2:2" x14ac:dyDescent="0.3">
      <c r="B113" s="128"/>
    </row>
    <row r="114" spans="2:2" x14ac:dyDescent="0.3">
      <c r="B114" s="128"/>
    </row>
    <row r="115" spans="2:2" x14ac:dyDescent="0.3">
      <c r="B115" s="128"/>
    </row>
    <row r="116" spans="2:2" x14ac:dyDescent="0.3">
      <c r="B116" s="128"/>
    </row>
    <row r="117" spans="2:2" x14ac:dyDescent="0.3">
      <c r="B117" s="128"/>
    </row>
    <row r="118" spans="2:2" x14ac:dyDescent="0.3">
      <c r="B118" s="128"/>
    </row>
    <row r="119" spans="2:2" x14ac:dyDescent="0.3">
      <c r="B119" s="128"/>
    </row>
    <row r="120" spans="2:2" x14ac:dyDescent="0.3">
      <c r="B120" s="128"/>
    </row>
    <row r="121" spans="2:2" x14ac:dyDescent="0.3">
      <c r="B121" s="128"/>
    </row>
    <row r="122" spans="2:2" x14ac:dyDescent="0.3">
      <c r="B122" s="128"/>
    </row>
    <row r="123" spans="2:2" x14ac:dyDescent="0.3">
      <c r="B123" s="128"/>
    </row>
    <row r="124" spans="2:2" x14ac:dyDescent="0.3">
      <c r="B124" s="128"/>
    </row>
    <row r="125" spans="2:2" x14ac:dyDescent="0.3">
      <c r="B125" s="128"/>
    </row>
    <row r="126" spans="2:2" x14ac:dyDescent="0.3">
      <c r="B126" s="128"/>
    </row>
    <row r="127" spans="2:2" x14ac:dyDescent="0.3">
      <c r="B127" s="128"/>
    </row>
    <row r="128" spans="2:2" x14ac:dyDescent="0.3">
      <c r="B128" s="128"/>
    </row>
    <row r="129" spans="2:2" x14ac:dyDescent="0.3">
      <c r="B129" s="128"/>
    </row>
    <row r="130" spans="2:2" x14ac:dyDescent="0.3">
      <c r="B130" s="128"/>
    </row>
    <row r="131" spans="2:2" x14ac:dyDescent="0.3">
      <c r="B131" s="128"/>
    </row>
    <row r="132" spans="2:2" x14ac:dyDescent="0.3">
      <c r="B132" s="128"/>
    </row>
    <row r="133" spans="2:2" x14ac:dyDescent="0.3">
      <c r="B133" s="128"/>
    </row>
    <row r="134" spans="2:2" x14ac:dyDescent="0.3">
      <c r="B134" s="128"/>
    </row>
    <row r="135" spans="2:2" x14ac:dyDescent="0.3">
      <c r="B135" s="128"/>
    </row>
    <row r="136" spans="2:2" x14ac:dyDescent="0.3">
      <c r="B136" s="128"/>
    </row>
    <row r="137" spans="2:2" x14ac:dyDescent="0.3">
      <c r="B137" s="128"/>
    </row>
    <row r="138" spans="2:2" x14ac:dyDescent="0.3">
      <c r="B138" s="128"/>
    </row>
    <row r="139" spans="2:2" x14ac:dyDescent="0.3">
      <c r="B139" s="128"/>
    </row>
    <row r="140" spans="2:2" x14ac:dyDescent="0.3">
      <c r="B140" s="128"/>
    </row>
    <row r="141" spans="2:2" x14ac:dyDescent="0.3">
      <c r="B141" s="128"/>
    </row>
    <row r="142" spans="2:2" x14ac:dyDescent="0.3">
      <c r="B142" s="128"/>
    </row>
    <row r="143" spans="2:2" x14ac:dyDescent="0.3">
      <c r="B143" s="128"/>
    </row>
    <row r="144" spans="2:2" x14ac:dyDescent="0.3">
      <c r="B144" s="128"/>
    </row>
    <row r="145" spans="2:2" x14ac:dyDescent="0.3">
      <c r="B145" s="128"/>
    </row>
    <row r="146" spans="2:2" x14ac:dyDescent="0.3">
      <c r="B146" s="128"/>
    </row>
    <row r="147" spans="2:2" x14ac:dyDescent="0.3">
      <c r="B147" s="128"/>
    </row>
    <row r="148" spans="2:2" x14ac:dyDescent="0.3">
      <c r="B148" s="128"/>
    </row>
    <row r="149" spans="2:2" x14ac:dyDescent="0.3">
      <c r="B149" s="128"/>
    </row>
    <row r="150" spans="2:2" x14ac:dyDescent="0.3">
      <c r="B150" s="128"/>
    </row>
    <row r="151" spans="2:2" x14ac:dyDescent="0.3">
      <c r="B151" s="128"/>
    </row>
    <row r="152" spans="2:2" x14ac:dyDescent="0.3">
      <c r="B152" s="128"/>
    </row>
    <row r="153" spans="2:2" x14ac:dyDescent="0.3">
      <c r="B153" s="128"/>
    </row>
    <row r="154" spans="2:2" x14ac:dyDescent="0.3">
      <c r="B154" s="128"/>
    </row>
    <row r="155" spans="2:2" x14ac:dyDescent="0.3">
      <c r="B155" s="128"/>
    </row>
    <row r="156" spans="2:2" x14ac:dyDescent="0.3">
      <c r="B156" s="128"/>
    </row>
    <row r="157" spans="2:2" x14ac:dyDescent="0.3">
      <c r="B157" s="128"/>
    </row>
    <row r="158" spans="2:2" x14ac:dyDescent="0.3">
      <c r="B158" s="128"/>
    </row>
    <row r="159" spans="2:2" x14ac:dyDescent="0.3">
      <c r="B159" s="128"/>
    </row>
    <row r="160" spans="2:2" x14ac:dyDescent="0.3">
      <c r="B160" s="128"/>
    </row>
    <row r="161" spans="2:2" x14ac:dyDescent="0.3">
      <c r="B161" s="128"/>
    </row>
    <row r="162" spans="2:2" x14ac:dyDescent="0.3">
      <c r="B162" s="128"/>
    </row>
    <row r="163" spans="2:2" x14ac:dyDescent="0.3">
      <c r="B163" s="128"/>
    </row>
    <row r="164" spans="2:2" x14ac:dyDescent="0.3">
      <c r="B164" s="128"/>
    </row>
    <row r="165" spans="2:2" x14ac:dyDescent="0.3">
      <c r="B165" s="128"/>
    </row>
    <row r="166" spans="2:2" x14ac:dyDescent="0.3">
      <c r="B166" s="128"/>
    </row>
    <row r="167" spans="2:2" x14ac:dyDescent="0.3">
      <c r="B167" s="128"/>
    </row>
    <row r="168" spans="2:2" x14ac:dyDescent="0.3">
      <c r="B168" s="128"/>
    </row>
    <row r="169" spans="2:2" x14ac:dyDescent="0.3">
      <c r="B169" s="128"/>
    </row>
    <row r="170" spans="2:2" x14ac:dyDescent="0.3">
      <c r="B170" s="128"/>
    </row>
  </sheetData>
  <sheetProtection algorithmName="SHA-512" hashValue="pF6zuJrXJm30047sBaAVKqPe7uRmyy52MbmkAjHC1Ai0kGUaWjt3x+kUbzWVWD4GAAggWWsdKV/oD497aY2zdw==" saltValue="XW2RegT95d/tpzLpOpqjFg==" spinCount="100000" sheet="1" objects="1" scenarios="1"/>
  <protectedRanges>
    <protectedRange sqref="C21" name="Bereich5"/>
    <protectedRange sqref="G14" name="Bereich4"/>
    <protectedRange sqref="F14" name="Bereich3"/>
    <protectedRange sqref="E6" name="Bereich2"/>
    <protectedRange sqref="E4" name="Bereich1"/>
  </protectedRanges>
  <mergeCells count="5">
    <mergeCell ref="H18:K19"/>
    <mergeCell ref="J20:K21"/>
    <mergeCell ref="J22:K22"/>
    <mergeCell ref="H20:H21"/>
    <mergeCell ref="I20:I21"/>
  </mergeCells>
  <dataValidations count="1">
    <dataValidation type="list" allowBlank="1" showInputMessage="1" showErrorMessage="1" sqref="I22">
      <formula1>"Nein, Ja"</formula1>
    </dataValidation>
  </dataValidations>
  <pageMargins left="0.31496062992125984" right="0.19685039370078738" top="0.78740157480314954" bottom="0.78740157480314954" header="0.31496062992125984" footer="0.31496062992125984"/>
  <pageSetup paperSize="9" scale="51"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2:H172"/>
  <sheetViews>
    <sheetView showGridLines="0" topLeftCell="A13" zoomScale="130" workbookViewId="0">
      <selection activeCell="B20" sqref="B20"/>
    </sheetView>
  </sheetViews>
  <sheetFormatPr baseColWidth="10" defaultColWidth="11.44140625" defaultRowHeight="13.2" x14ac:dyDescent="0.25"/>
  <cols>
    <col min="1" max="1" width="35.5546875" style="226" customWidth="1"/>
    <col min="2" max="2" width="33.33203125" style="227" bestFit="1" customWidth="1"/>
    <col min="3" max="3" width="22.88671875" style="228" customWidth="1"/>
    <col min="4" max="4" width="23.88671875" style="226" customWidth="1"/>
    <col min="5" max="6" width="11.44140625" style="226" customWidth="1"/>
    <col min="7" max="7" width="11.44140625" style="227" customWidth="1"/>
    <col min="8" max="8" width="13.5546875" style="228" customWidth="1"/>
    <col min="9" max="16384" width="11.44140625" style="226"/>
  </cols>
  <sheetData>
    <row r="2" spans="1:8" x14ac:dyDescent="0.25">
      <c r="A2" s="229"/>
      <c r="B2" s="378" t="s">
        <v>111</v>
      </c>
      <c r="C2" s="379"/>
      <c r="G2" s="226"/>
      <c r="H2" s="226"/>
    </row>
    <row r="3" spans="1:8" x14ac:dyDescent="0.25">
      <c r="A3" s="230" t="s">
        <v>73</v>
      </c>
      <c r="B3" s="231" t="s">
        <v>112</v>
      </c>
      <c r="C3" s="232" t="s">
        <v>113</v>
      </c>
      <c r="G3" s="226"/>
      <c r="H3" s="226"/>
    </row>
    <row r="4" spans="1:8" x14ac:dyDescent="0.25">
      <c r="A4" s="230" t="s">
        <v>24</v>
      </c>
      <c r="B4" s="233">
        <f>Personal!J34</f>
        <v>0</v>
      </c>
      <c r="C4" s="234" t="e">
        <f>Personal!D96</f>
        <v>#DIV/0!</v>
      </c>
      <c r="G4" s="226"/>
      <c r="H4" s="226"/>
    </row>
    <row r="5" spans="1:8" x14ac:dyDescent="0.25">
      <c r="A5" s="230" t="s">
        <v>114</v>
      </c>
      <c r="B5" s="233">
        <f>Personal!J46</f>
        <v>0</v>
      </c>
      <c r="C5" s="234" t="e">
        <f>Personal!D97</f>
        <v>#DIV/0!</v>
      </c>
      <c r="G5" s="226"/>
      <c r="H5" s="226"/>
    </row>
    <row r="6" spans="1:8" x14ac:dyDescent="0.25">
      <c r="A6" s="230" t="s">
        <v>115</v>
      </c>
      <c r="B6" s="233">
        <f>Personal!J58</f>
        <v>0</v>
      </c>
      <c r="C6" s="234" t="e">
        <f>Personal!D98</f>
        <v>#DIV/0!</v>
      </c>
      <c r="G6" s="226"/>
      <c r="H6" s="226"/>
    </row>
    <row r="7" spans="1:8" x14ac:dyDescent="0.25">
      <c r="A7" s="230" t="s">
        <v>116</v>
      </c>
      <c r="B7" s="233">
        <f>Personal!J65</f>
        <v>0</v>
      </c>
      <c r="C7" s="234" t="e">
        <f>Personal!D99</f>
        <v>#DIV/0!</v>
      </c>
      <c r="G7" s="226"/>
      <c r="H7" s="226"/>
    </row>
    <row r="8" spans="1:8" x14ac:dyDescent="0.25">
      <c r="A8" s="230" t="s">
        <v>32</v>
      </c>
      <c r="B8" s="233">
        <f>Personal!J72</f>
        <v>0</v>
      </c>
      <c r="C8" s="234" t="e">
        <f>Personal!D100</f>
        <v>#DIV/0!</v>
      </c>
      <c r="G8" s="226"/>
      <c r="H8" s="226"/>
    </row>
    <row r="9" spans="1:8" x14ac:dyDescent="0.25">
      <c r="A9" s="230" t="s">
        <v>33</v>
      </c>
      <c r="B9" s="233">
        <f>Personal!J79</f>
        <v>0</v>
      </c>
      <c r="C9" s="234" t="e">
        <f>Personal!D101</f>
        <v>#DIV/0!</v>
      </c>
      <c r="G9" s="226"/>
      <c r="H9" s="226"/>
    </row>
    <row r="10" spans="1:8" x14ac:dyDescent="0.25">
      <c r="A10" s="230" t="s">
        <v>117</v>
      </c>
      <c r="B10" s="233">
        <f>Personal!J91</f>
        <v>0</v>
      </c>
      <c r="C10" s="234" t="e">
        <f>Personal!D102</f>
        <v>#DIV/0!</v>
      </c>
      <c r="G10" s="226"/>
      <c r="H10" s="226"/>
    </row>
    <row r="11" spans="1:8" s="235" customFormat="1" x14ac:dyDescent="0.25">
      <c r="A11" s="230" t="s">
        <v>118</v>
      </c>
      <c r="B11" s="236" t="e">
        <f>IF(C4&gt;0,B4*C4,0)+IF(C5&gt;0,B5*C5,0)+IF(C6&gt;0,B6*C6,0)+IF(C7&gt;0,B7*C7,0)+IF(C8&gt;0,B8*C8,0)+IF(C9&gt;0,B9*C9,0)+IF(C10&gt;0,B10*C10,0)</f>
        <v>#DIV/0!</v>
      </c>
      <c r="C11" s="237"/>
    </row>
    <row r="12" spans="1:8" s="235" customFormat="1" x14ac:dyDescent="0.25">
      <c r="A12" s="230"/>
      <c r="B12" s="236"/>
      <c r="C12" s="237" t="s">
        <v>119</v>
      </c>
    </row>
    <row r="13" spans="1:8" s="235" customFormat="1" x14ac:dyDescent="0.25">
      <c r="A13" s="230" t="s">
        <v>120</v>
      </c>
      <c r="B13" s="236" t="e">
        <f>B11*C13</f>
        <v>#DIV/0!</v>
      </c>
      <c r="C13" s="237">
        <f>'Berechnung Zeitanteile FE'!F21</f>
        <v>2.6515151515151518</v>
      </c>
    </row>
    <row r="14" spans="1:8" s="235" customFormat="1" x14ac:dyDescent="0.25">
      <c r="A14" s="230"/>
      <c r="B14" s="236"/>
      <c r="C14" s="237"/>
    </row>
    <row r="15" spans="1:8" s="235" customFormat="1" x14ac:dyDescent="0.25">
      <c r="A15" s="230" t="s">
        <v>121</v>
      </c>
      <c r="B15" s="238">
        <f>'Berechnung Zeitanteile FE'!E8</f>
        <v>2400</v>
      </c>
      <c r="C15" s="237"/>
    </row>
    <row r="16" spans="1:8" s="235" customFormat="1" x14ac:dyDescent="0.25">
      <c r="A16" s="230"/>
      <c r="B16" s="236"/>
      <c r="C16" s="237"/>
    </row>
    <row r="17" spans="1:8" s="235" customFormat="1" x14ac:dyDescent="0.25">
      <c r="A17" s="239" t="s">
        <v>122</v>
      </c>
      <c r="B17" s="240" t="e">
        <f>B13/B15</f>
        <v>#DIV/0!</v>
      </c>
      <c r="C17" s="241"/>
    </row>
    <row r="19" spans="1:8" x14ac:dyDescent="0.25">
      <c r="A19" s="242" t="s">
        <v>123</v>
      </c>
      <c r="B19" s="243" t="s">
        <v>124</v>
      </c>
      <c r="C19" s="244" t="s">
        <v>125</v>
      </c>
      <c r="D19" s="245" t="s">
        <v>126</v>
      </c>
    </row>
    <row r="20" spans="1:8" x14ac:dyDescent="0.25">
      <c r="A20" s="246" t="s">
        <v>127</v>
      </c>
      <c r="B20" s="247"/>
      <c r="C20" s="248"/>
      <c r="D20" s="249">
        <f>B20*C20</f>
        <v>0</v>
      </c>
    </row>
    <row r="21" spans="1:8" x14ac:dyDescent="0.25">
      <c r="A21" s="246" t="s">
        <v>128</v>
      </c>
      <c r="B21" s="250">
        <f>B20</f>
        <v>0</v>
      </c>
      <c r="C21" s="251" t="e">
        <f>D21/B21</f>
        <v>#DIV/0!</v>
      </c>
      <c r="D21" s="252">
        <f>D20</f>
        <v>0</v>
      </c>
      <c r="G21" s="253"/>
      <c r="H21" s="254"/>
    </row>
    <row r="22" spans="1:8" x14ac:dyDescent="0.25">
      <c r="A22" s="246"/>
      <c r="B22" s="255"/>
      <c r="C22" s="256"/>
      <c r="D22" s="257"/>
      <c r="G22" s="253"/>
      <c r="H22" s="254"/>
    </row>
    <row r="23" spans="1:8" x14ac:dyDescent="0.25">
      <c r="A23" s="246" t="s">
        <v>129</v>
      </c>
      <c r="B23" s="255"/>
      <c r="C23" s="238">
        <f>'Berechnung Zeitanteile FE'!E8</f>
        <v>2400</v>
      </c>
      <c r="D23" s="257"/>
      <c r="G23" s="253"/>
      <c r="H23" s="254"/>
    </row>
    <row r="24" spans="1:8" x14ac:dyDescent="0.25">
      <c r="A24" s="246"/>
      <c r="B24" s="255"/>
      <c r="C24" s="256"/>
      <c r="D24" s="257"/>
      <c r="G24" s="253"/>
      <c r="H24" s="254"/>
    </row>
    <row r="25" spans="1:8" x14ac:dyDescent="0.25">
      <c r="A25" s="258" t="s">
        <v>130</v>
      </c>
      <c r="B25" s="259"/>
      <c r="C25" s="260">
        <f>D21/C23</f>
        <v>0</v>
      </c>
      <c r="D25" s="261"/>
      <c r="G25" s="253"/>
    </row>
    <row r="26" spans="1:8" x14ac:dyDescent="0.25">
      <c r="B26" s="228"/>
      <c r="C26" s="227"/>
      <c r="D26" s="228"/>
    </row>
    <row r="27" spans="1:8" x14ac:dyDescent="0.25">
      <c r="A27" s="262" t="s">
        <v>131</v>
      </c>
      <c r="B27" s="263"/>
      <c r="C27" s="264"/>
      <c r="D27" s="265"/>
      <c r="G27" s="228"/>
      <c r="H27" s="226"/>
    </row>
    <row r="28" spans="1:8" ht="26.4" x14ac:dyDescent="0.25">
      <c r="A28" s="266"/>
      <c r="B28" s="267" t="s">
        <v>132</v>
      </c>
      <c r="C28" s="268"/>
      <c r="D28" s="269" t="s">
        <v>133</v>
      </c>
      <c r="G28" s="228"/>
      <c r="H28" s="226"/>
    </row>
    <row r="29" spans="1:8" x14ac:dyDescent="0.25">
      <c r="A29" s="270"/>
      <c r="B29" s="271"/>
      <c r="C29" s="272" t="s">
        <v>134</v>
      </c>
      <c r="D29" s="273" t="e">
        <f>B11*'Berechnung Zeitanteile FE'!F21</f>
        <v>#DIV/0!</v>
      </c>
      <c r="G29" s="228"/>
      <c r="H29" s="226"/>
    </row>
    <row r="30" spans="1:8" x14ac:dyDescent="0.25">
      <c r="A30" s="274" t="s">
        <v>135</v>
      </c>
      <c r="B30" s="275" t="e">
        <f>Gesamtkosten!G10</f>
        <v>#DIV/0!</v>
      </c>
      <c r="C30" s="268" t="s">
        <v>136</v>
      </c>
      <c r="D30" s="276">
        <f>D21</f>
        <v>0</v>
      </c>
      <c r="G30" s="228"/>
      <c r="H30" s="226"/>
    </row>
    <row r="31" spans="1:8" x14ac:dyDescent="0.25">
      <c r="A31" s="277" t="s">
        <v>137</v>
      </c>
      <c r="B31" s="271"/>
      <c r="C31" s="278" t="s">
        <v>25</v>
      </c>
      <c r="D31" s="279" t="e">
        <f>SUM(D29:D30)</f>
        <v>#DIV/0!</v>
      </c>
      <c r="G31" s="228"/>
      <c r="H31" s="227"/>
    </row>
    <row r="32" spans="1:8" x14ac:dyDescent="0.25">
      <c r="A32" s="270"/>
      <c r="B32" s="280"/>
      <c r="C32" s="268"/>
      <c r="D32" s="281"/>
      <c r="G32" s="228"/>
      <c r="H32" s="226"/>
    </row>
    <row r="33" spans="1:8" x14ac:dyDescent="0.25">
      <c r="A33" s="270"/>
      <c r="B33" s="271"/>
      <c r="C33" s="268"/>
      <c r="D33" s="281"/>
      <c r="G33" s="228"/>
      <c r="H33" s="226"/>
    </row>
    <row r="34" spans="1:8" x14ac:dyDescent="0.25">
      <c r="A34" s="277" t="s">
        <v>138</v>
      </c>
      <c r="B34" s="146" t="e">
        <f>IF(B30&gt;30%,30%,B30)</f>
        <v>#DIV/0!</v>
      </c>
      <c r="C34" s="282" t="e">
        <f>D31*B34</f>
        <v>#DIV/0!</v>
      </c>
      <c r="D34" s="281"/>
      <c r="G34" s="228"/>
      <c r="H34" s="226"/>
    </row>
    <row r="35" spans="1:8" x14ac:dyDescent="0.25">
      <c r="A35" s="277"/>
      <c r="B35" s="268"/>
      <c r="C35" s="268"/>
      <c r="D35" s="281"/>
      <c r="G35" s="228"/>
      <c r="H35" s="226"/>
    </row>
    <row r="36" spans="1:8" x14ac:dyDescent="0.25">
      <c r="A36" s="277" t="s">
        <v>129</v>
      </c>
      <c r="B36" s="268"/>
      <c r="C36" s="283">
        <f>'Berechnung Zeitanteile FE'!E8</f>
        <v>2400</v>
      </c>
      <c r="D36" s="281"/>
      <c r="G36" s="228"/>
      <c r="H36" s="226"/>
    </row>
    <row r="37" spans="1:8" x14ac:dyDescent="0.25">
      <c r="A37" s="270"/>
      <c r="B37" s="271"/>
      <c r="C37" s="268"/>
      <c r="D37" s="281"/>
      <c r="G37" s="226"/>
      <c r="H37" s="284"/>
    </row>
    <row r="38" spans="1:8" x14ac:dyDescent="0.25">
      <c r="A38" s="285" t="s">
        <v>139</v>
      </c>
      <c r="B38" s="286"/>
      <c r="C38" s="287" t="e">
        <f>C34/C36</f>
        <v>#DIV/0!</v>
      </c>
      <c r="D38" s="288"/>
      <c r="G38" s="228"/>
      <c r="H38" s="226"/>
    </row>
    <row r="39" spans="1:8" x14ac:dyDescent="0.25">
      <c r="B39" s="226"/>
      <c r="G39" s="253"/>
    </row>
    <row r="40" spans="1:8" x14ac:dyDescent="0.25">
      <c r="B40" s="226"/>
      <c r="G40" s="253"/>
    </row>
    <row r="41" spans="1:8" x14ac:dyDescent="0.25">
      <c r="A41" s="289" t="s">
        <v>122</v>
      </c>
      <c r="B41" s="236" t="e">
        <f>B17</f>
        <v>#DIV/0!</v>
      </c>
      <c r="E41" s="235"/>
      <c r="F41" s="235"/>
      <c r="G41" s="253"/>
    </row>
    <row r="42" spans="1:8" x14ac:dyDescent="0.25">
      <c r="A42" s="290" t="s">
        <v>140</v>
      </c>
      <c r="B42" s="291">
        <f>C25</f>
        <v>0</v>
      </c>
      <c r="E42" s="235"/>
      <c r="F42" s="235"/>
      <c r="G42" s="253"/>
    </row>
    <row r="43" spans="1:8" x14ac:dyDescent="0.25">
      <c r="A43" s="292" t="s">
        <v>141</v>
      </c>
      <c r="B43" s="293" t="e">
        <f>C38</f>
        <v>#DIV/0!</v>
      </c>
      <c r="D43" s="253"/>
      <c r="E43" s="235"/>
      <c r="F43" s="235"/>
      <c r="G43" s="253"/>
    </row>
    <row r="46" spans="1:8" x14ac:dyDescent="0.25">
      <c r="A46" s="294" t="s">
        <v>142</v>
      </c>
      <c r="B46" s="295" t="e">
        <f>B41+B42+B43</f>
        <v>#DIV/0!</v>
      </c>
      <c r="C46" s="296" t="s">
        <v>143</v>
      </c>
      <c r="D46" s="297">
        <f>IFERROR(B46/0.95,0)</f>
        <v>0</v>
      </c>
    </row>
    <row r="47" spans="1:8" x14ac:dyDescent="0.25">
      <c r="A47" s="294" t="s">
        <v>144</v>
      </c>
      <c r="B47" s="296"/>
      <c r="C47" s="296"/>
      <c r="D47" s="297">
        <f>ROUND((D46+0.9*D46)/2,2)</f>
        <v>0</v>
      </c>
    </row>
    <row r="48" spans="1:8" x14ac:dyDescent="0.25">
      <c r="A48" s="294" t="s">
        <v>145</v>
      </c>
      <c r="B48" s="296"/>
      <c r="C48" s="296"/>
      <c r="D48" s="297">
        <f>ROUND((D46+0.9*D46+0.9*D46)/3,2)</f>
        <v>0</v>
      </c>
      <c r="G48" s="226"/>
      <c r="H48" s="226"/>
    </row>
    <row r="49" spans="1:8" x14ac:dyDescent="0.25">
      <c r="A49" s="294" t="s">
        <v>146</v>
      </c>
      <c r="B49" s="296"/>
      <c r="C49" s="296"/>
      <c r="D49" s="297">
        <f>IFERROR('Berechnung Vergütung FE'!B46/'Berechnung Zeitanteile FE'!H14*120,0)</f>
        <v>0</v>
      </c>
      <c r="G49" s="226"/>
      <c r="H49" s="226"/>
    </row>
    <row r="50" spans="1:8" x14ac:dyDescent="0.25">
      <c r="C50" s="226"/>
      <c r="G50" s="226"/>
      <c r="H50" s="226"/>
    </row>
    <row r="51" spans="1:8" x14ac:dyDescent="0.25">
      <c r="B51" s="226"/>
      <c r="C51" s="226"/>
      <c r="G51" s="226"/>
      <c r="H51" s="226"/>
    </row>
    <row r="52" spans="1:8" x14ac:dyDescent="0.25">
      <c r="B52" s="226"/>
      <c r="C52" s="226"/>
      <c r="G52" s="226"/>
      <c r="H52" s="226"/>
    </row>
    <row r="53" spans="1:8" x14ac:dyDescent="0.25">
      <c r="B53" s="226"/>
      <c r="C53" s="226"/>
      <c r="G53" s="226"/>
      <c r="H53" s="226"/>
    </row>
    <row r="54" spans="1:8" x14ac:dyDescent="0.25">
      <c r="B54" s="226"/>
      <c r="C54" s="226"/>
      <c r="G54" s="226"/>
      <c r="H54" s="226"/>
    </row>
    <row r="55" spans="1:8" x14ac:dyDescent="0.25">
      <c r="B55" s="226"/>
      <c r="C55" s="226"/>
      <c r="G55" s="226"/>
      <c r="H55" s="226"/>
    </row>
    <row r="56" spans="1:8" x14ac:dyDescent="0.25">
      <c r="B56" s="226"/>
      <c r="C56" s="226"/>
      <c r="G56" s="226"/>
      <c r="H56" s="226"/>
    </row>
    <row r="57" spans="1:8" x14ac:dyDescent="0.25">
      <c r="B57" s="226"/>
      <c r="C57" s="226"/>
      <c r="G57" s="226"/>
      <c r="H57" s="226"/>
    </row>
    <row r="58" spans="1:8" x14ac:dyDescent="0.25">
      <c r="B58" s="226"/>
      <c r="C58" s="226"/>
      <c r="G58" s="226"/>
      <c r="H58" s="226"/>
    </row>
    <row r="59" spans="1:8" x14ac:dyDescent="0.25">
      <c r="B59" s="226"/>
      <c r="C59" s="226"/>
      <c r="G59" s="226"/>
      <c r="H59" s="226"/>
    </row>
    <row r="60" spans="1:8" x14ac:dyDescent="0.25">
      <c r="B60" s="226"/>
      <c r="C60" s="226"/>
      <c r="G60" s="226"/>
      <c r="H60" s="226"/>
    </row>
    <row r="61" spans="1:8" x14ac:dyDescent="0.25">
      <c r="B61" s="226"/>
      <c r="C61" s="226"/>
      <c r="G61" s="226"/>
      <c r="H61" s="226"/>
    </row>
    <row r="62" spans="1:8" x14ac:dyDescent="0.25">
      <c r="B62" s="226"/>
      <c r="C62" s="226"/>
      <c r="G62" s="226"/>
      <c r="H62" s="226"/>
    </row>
    <row r="63" spans="1:8" x14ac:dyDescent="0.25">
      <c r="B63" s="226"/>
      <c r="C63" s="226"/>
      <c r="G63" s="226"/>
      <c r="H63" s="226"/>
    </row>
    <row r="64" spans="1:8" x14ac:dyDescent="0.25">
      <c r="B64" s="226"/>
      <c r="C64" s="226"/>
      <c r="G64" s="226"/>
      <c r="H64" s="226"/>
    </row>
    <row r="65" spans="2:8" x14ac:dyDescent="0.25">
      <c r="B65" s="226"/>
      <c r="C65" s="226"/>
      <c r="G65" s="226"/>
      <c r="H65" s="226"/>
    </row>
    <row r="66" spans="2:8" x14ac:dyDescent="0.25">
      <c r="B66" s="226"/>
      <c r="C66" s="226"/>
      <c r="G66" s="226"/>
      <c r="H66" s="226"/>
    </row>
    <row r="67" spans="2:8" x14ac:dyDescent="0.25">
      <c r="B67" s="226"/>
      <c r="C67" s="226"/>
      <c r="G67" s="226"/>
      <c r="H67" s="226"/>
    </row>
    <row r="68" spans="2:8" x14ac:dyDescent="0.25">
      <c r="B68" s="226"/>
      <c r="C68" s="226"/>
      <c r="G68" s="226"/>
      <c r="H68" s="226"/>
    </row>
    <row r="69" spans="2:8" x14ac:dyDescent="0.25">
      <c r="B69" s="226"/>
      <c r="C69" s="226"/>
      <c r="G69" s="226"/>
      <c r="H69" s="226"/>
    </row>
    <row r="70" spans="2:8" x14ac:dyDescent="0.25">
      <c r="B70" s="226"/>
      <c r="C70" s="226"/>
      <c r="G70" s="226"/>
      <c r="H70" s="226"/>
    </row>
    <row r="71" spans="2:8" x14ac:dyDescent="0.25">
      <c r="B71" s="226"/>
      <c r="C71" s="226"/>
      <c r="G71" s="226"/>
      <c r="H71" s="226"/>
    </row>
    <row r="72" spans="2:8" x14ac:dyDescent="0.25">
      <c r="B72" s="226"/>
      <c r="C72" s="226"/>
      <c r="G72" s="226"/>
      <c r="H72" s="226"/>
    </row>
    <row r="73" spans="2:8" x14ac:dyDescent="0.25">
      <c r="B73" s="226"/>
      <c r="C73" s="226"/>
      <c r="G73" s="226"/>
      <c r="H73" s="226"/>
    </row>
    <row r="74" spans="2:8" x14ac:dyDescent="0.25">
      <c r="B74" s="226"/>
      <c r="C74" s="226"/>
      <c r="G74" s="226"/>
      <c r="H74" s="226"/>
    </row>
    <row r="75" spans="2:8" x14ac:dyDescent="0.25">
      <c r="B75" s="226"/>
      <c r="C75" s="226"/>
      <c r="G75" s="226"/>
      <c r="H75" s="226"/>
    </row>
    <row r="76" spans="2:8" x14ac:dyDescent="0.25">
      <c r="B76" s="226"/>
      <c r="C76" s="226"/>
      <c r="G76" s="226"/>
      <c r="H76" s="226"/>
    </row>
    <row r="77" spans="2:8" x14ac:dyDescent="0.25">
      <c r="B77" s="226"/>
      <c r="C77" s="226"/>
      <c r="G77" s="226"/>
      <c r="H77" s="226"/>
    </row>
    <row r="78" spans="2:8" x14ac:dyDescent="0.25">
      <c r="B78" s="226"/>
      <c r="C78" s="226"/>
      <c r="G78" s="226"/>
      <c r="H78" s="226"/>
    </row>
    <row r="79" spans="2:8" x14ac:dyDescent="0.25">
      <c r="B79" s="226"/>
      <c r="C79" s="226"/>
      <c r="G79" s="226"/>
      <c r="H79" s="226"/>
    </row>
    <row r="80" spans="2:8" x14ac:dyDescent="0.25">
      <c r="B80" s="226"/>
      <c r="C80" s="226"/>
      <c r="G80" s="226"/>
      <c r="H80" s="226"/>
    </row>
    <row r="81" spans="2:8" x14ac:dyDescent="0.25">
      <c r="B81" s="226"/>
      <c r="C81" s="226"/>
      <c r="G81" s="226"/>
      <c r="H81" s="226"/>
    </row>
    <row r="82" spans="2:8" x14ac:dyDescent="0.25">
      <c r="B82" s="226"/>
      <c r="C82" s="226"/>
      <c r="G82" s="226"/>
      <c r="H82" s="226"/>
    </row>
    <row r="83" spans="2:8" x14ac:dyDescent="0.25">
      <c r="B83" s="226"/>
      <c r="C83" s="226"/>
      <c r="G83" s="226"/>
      <c r="H83" s="226"/>
    </row>
    <row r="84" spans="2:8" x14ac:dyDescent="0.25">
      <c r="B84" s="226"/>
      <c r="C84" s="226"/>
      <c r="G84" s="226"/>
      <c r="H84" s="226"/>
    </row>
    <row r="85" spans="2:8" x14ac:dyDescent="0.25">
      <c r="B85" s="226"/>
      <c r="C85" s="226"/>
      <c r="G85" s="226"/>
      <c r="H85" s="226"/>
    </row>
    <row r="86" spans="2:8" x14ac:dyDescent="0.25">
      <c r="B86" s="226"/>
      <c r="C86" s="226"/>
      <c r="G86" s="226"/>
      <c r="H86" s="226"/>
    </row>
    <row r="87" spans="2:8" x14ac:dyDescent="0.25">
      <c r="B87" s="226"/>
      <c r="C87" s="226"/>
      <c r="G87" s="226"/>
      <c r="H87" s="226"/>
    </row>
    <row r="88" spans="2:8" x14ac:dyDescent="0.25">
      <c r="B88" s="226"/>
      <c r="C88" s="226"/>
      <c r="G88" s="226"/>
      <c r="H88" s="226"/>
    </row>
    <row r="89" spans="2:8" x14ac:dyDescent="0.25">
      <c r="B89" s="226"/>
      <c r="C89" s="226"/>
      <c r="G89" s="226"/>
      <c r="H89" s="226"/>
    </row>
    <row r="90" spans="2:8" x14ac:dyDescent="0.25">
      <c r="B90" s="226"/>
      <c r="C90" s="226"/>
      <c r="G90" s="226"/>
      <c r="H90" s="226"/>
    </row>
    <row r="91" spans="2:8" x14ac:dyDescent="0.25">
      <c r="B91" s="226"/>
      <c r="C91" s="226"/>
      <c r="G91" s="226"/>
      <c r="H91" s="226"/>
    </row>
    <row r="92" spans="2:8" x14ac:dyDescent="0.25">
      <c r="B92" s="226"/>
      <c r="C92" s="226"/>
      <c r="G92" s="226"/>
      <c r="H92" s="226"/>
    </row>
    <row r="93" spans="2:8" x14ac:dyDescent="0.25">
      <c r="B93" s="226"/>
      <c r="C93" s="226"/>
      <c r="G93" s="226"/>
      <c r="H93" s="226"/>
    </row>
    <row r="94" spans="2:8" x14ac:dyDescent="0.25">
      <c r="B94" s="226"/>
      <c r="C94" s="226"/>
      <c r="G94" s="226"/>
      <c r="H94" s="226"/>
    </row>
    <row r="95" spans="2:8" x14ac:dyDescent="0.25">
      <c r="B95" s="226"/>
      <c r="C95" s="226"/>
      <c r="G95" s="226"/>
      <c r="H95" s="226"/>
    </row>
    <row r="96" spans="2:8" x14ac:dyDescent="0.25">
      <c r="B96" s="226"/>
      <c r="C96" s="226"/>
      <c r="G96" s="226"/>
      <c r="H96" s="226"/>
    </row>
    <row r="97" spans="2:8" x14ac:dyDescent="0.25">
      <c r="B97" s="226"/>
      <c r="C97" s="226"/>
      <c r="G97" s="226"/>
      <c r="H97" s="226"/>
    </row>
    <row r="98" spans="2:8" x14ac:dyDescent="0.25">
      <c r="B98" s="226"/>
      <c r="C98" s="226"/>
      <c r="G98" s="226"/>
      <c r="H98" s="226"/>
    </row>
    <row r="99" spans="2:8" x14ac:dyDescent="0.25">
      <c r="B99" s="226"/>
      <c r="C99" s="226"/>
      <c r="G99" s="226"/>
      <c r="H99" s="226"/>
    </row>
    <row r="100" spans="2:8" x14ac:dyDescent="0.25">
      <c r="B100" s="226"/>
      <c r="C100" s="226"/>
      <c r="G100" s="226"/>
      <c r="H100" s="226"/>
    </row>
    <row r="101" spans="2:8" x14ac:dyDescent="0.25">
      <c r="B101" s="226"/>
      <c r="C101" s="226"/>
      <c r="G101" s="226"/>
      <c r="H101" s="226"/>
    </row>
    <row r="102" spans="2:8" x14ac:dyDescent="0.25">
      <c r="B102" s="226"/>
      <c r="C102" s="226"/>
      <c r="G102" s="226"/>
      <c r="H102" s="226"/>
    </row>
    <row r="103" spans="2:8" x14ac:dyDescent="0.25">
      <c r="B103" s="226"/>
      <c r="C103" s="226"/>
      <c r="G103" s="226"/>
      <c r="H103" s="226"/>
    </row>
    <row r="104" spans="2:8" x14ac:dyDescent="0.25">
      <c r="B104" s="226"/>
      <c r="C104" s="226"/>
      <c r="G104" s="226"/>
      <c r="H104" s="226"/>
    </row>
    <row r="105" spans="2:8" x14ac:dyDescent="0.25">
      <c r="B105" s="226"/>
      <c r="C105" s="226"/>
      <c r="G105" s="226"/>
      <c r="H105" s="226"/>
    </row>
    <row r="106" spans="2:8" x14ac:dyDescent="0.25">
      <c r="B106" s="226"/>
      <c r="C106" s="226"/>
      <c r="G106" s="226"/>
      <c r="H106" s="226"/>
    </row>
    <row r="107" spans="2:8" x14ac:dyDescent="0.25">
      <c r="B107" s="226"/>
      <c r="C107" s="226"/>
      <c r="G107" s="226"/>
      <c r="H107" s="226"/>
    </row>
    <row r="108" spans="2:8" x14ac:dyDescent="0.25">
      <c r="B108" s="226"/>
      <c r="C108" s="226"/>
      <c r="G108" s="226"/>
      <c r="H108" s="226"/>
    </row>
    <row r="109" spans="2:8" x14ac:dyDescent="0.25">
      <c r="B109" s="226"/>
      <c r="C109" s="226"/>
      <c r="G109" s="226"/>
      <c r="H109" s="226"/>
    </row>
    <row r="110" spans="2:8" x14ac:dyDescent="0.25">
      <c r="B110" s="226"/>
      <c r="C110" s="226"/>
      <c r="G110" s="226"/>
      <c r="H110" s="226"/>
    </row>
    <row r="111" spans="2:8" x14ac:dyDescent="0.25">
      <c r="B111" s="226"/>
      <c r="C111" s="226"/>
      <c r="G111" s="226"/>
      <c r="H111" s="226"/>
    </row>
    <row r="112" spans="2:8" x14ac:dyDescent="0.25">
      <c r="B112" s="226"/>
      <c r="C112" s="226"/>
      <c r="G112" s="226"/>
      <c r="H112" s="226"/>
    </row>
    <row r="113" spans="2:8" x14ac:dyDescent="0.25">
      <c r="B113" s="226"/>
      <c r="C113" s="226"/>
      <c r="G113" s="226"/>
      <c r="H113" s="226"/>
    </row>
    <row r="114" spans="2:8" x14ac:dyDescent="0.25">
      <c r="B114" s="226"/>
      <c r="C114" s="226"/>
      <c r="G114" s="226"/>
      <c r="H114" s="226"/>
    </row>
    <row r="115" spans="2:8" x14ac:dyDescent="0.25">
      <c r="B115" s="226"/>
      <c r="C115" s="226"/>
      <c r="G115" s="226"/>
      <c r="H115" s="226"/>
    </row>
    <row r="116" spans="2:8" x14ac:dyDescent="0.25">
      <c r="B116" s="226"/>
      <c r="C116" s="226"/>
      <c r="G116" s="226"/>
      <c r="H116" s="226"/>
    </row>
    <row r="117" spans="2:8" x14ac:dyDescent="0.25">
      <c r="B117" s="226"/>
      <c r="C117" s="226"/>
      <c r="G117" s="226"/>
      <c r="H117" s="226"/>
    </row>
    <row r="118" spans="2:8" x14ac:dyDescent="0.25">
      <c r="B118" s="226"/>
      <c r="C118" s="226"/>
      <c r="G118" s="226"/>
      <c r="H118" s="226"/>
    </row>
    <row r="119" spans="2:8" x14ac:dyDescent="0.25">
      <c r="B119" s="226"/>
      <c r="C119" s="226"/>
      <c r="G119" s="226"/>
      <c r="H119" s="226"/>
    </row>
    <row r="120" spans="2:8" x14ac:dyDescent="0.25">
      <c r="B120" s="226"/>
      <c r="C120" s="226"/>
      <c r="G120" s="226"/>
      <c r="H120" s="226"/>
    </row>
    <row r="121" spans="2:8" x14ac:dyDescent="0.25">
      <c r="B121" s="226"/>
      <c r="C121" s="226"/>
      <c r="G121" s="226"/>
      <c r="H121" s="226"/>
    </row>
    <row r="122" spans="2:8" x14ac:dyDescent="0.25">
      <c r="B122" s="226"/>
      <c r="C122" s="226"/>
      <c r="G122" s="226"/>
      <c r="H122" s="226"/>
    </row>
    <row r="123" spans="2:8" x14ac:dyDescent="0.25">
      <c r="B123" s="226"/>
      <c r="C123" s="226"/>
      <c r="G123" s="226"/>
      <c r="H123" s="226"/>
    </row>
    <row r="124" spans="2:8" x14ac:dyDescent="0.25">
      <c r="B124" s="226"/>
      <c r="C124" s="226"/>
      <c r="G124" s="226"/>
      <c r="H124" s="226"/>
    </row>
    <row r="125" spans="2:8" x14ac:dyDescent="0.25">
      <c r="B125" s="226"/>
      <c r="C125" s="226"/>
      <c r="G125" s="226"/>
      <c r="H125" s="226"/>
    </row>
    <row r="126" spans="2:8" x14ac:dyDescent="0.25">
      <c r="B126" s="226"/>
      <c r="C126" s="226"/>
      <c r="G126" s="226"/>
      <c r="H126" s="226"/>
    </row>
    <row r="127" spans="2:8" x14ac:dyDescent="0.25">
      <c r="B127" s="226"/>
      <c r="C127" s="226"/>
      <c r="G127" s="226"/>
      <c r="H127" s="226"/>
    </row>
    <row r="128" spans="2:8" x14ac:dyDescent="0.25">
      <c r="B128" s="226"/>
      <c r="C128" s="226"/>
      <c r="G128" s="226"/>
      <c r="H128" s="226"/>
    </row>
    <row r="129" spans="2:8" x14ac:dyDescent="0.25">
      <c r="B129" s="226"/>
      <c r="C129" s="226"/>
      <c r="G129" s="226"/>
      <c r="H129" s="226"/>
    </row>
    <row r="130" spans="2:8" x14ac:dyDescent="0.25">
      <c r="B130" s="226"/>
      <c r="C130" s="226"/>
      <c r="G130" s="226"/>
      <c r="H130" s="226"/>
    </row>
    <row r="131" spans="2:8" x14ac:dyDescent="0.25">
      <c r="B131" s="226"/>
      <c r="C131" s="226"/>
      <c r="G131" s="226"/>
      <c r="H131" s="226"/>
    </row>
    <row r="132" spans="2:8" x14ac:dyDescent="0.25">
      <c r="B132" s="226"/>
      <c r="C132" s="226"/>
      <c r="G132" s="226"/>
      <c r="H132" s="226"/>
    </row>
    <row r="133" spans="2:8" x14ac:dyDescent="0.25">
      <c r="B133" s="226"/>
      <c r="C133" s="226"/>
      <c r="G133" s="226"/>
      <c r="H133" s="226"/>
    </row>
    <row r="134" spans="2:8" x14ac:dyDescent="0.25">
      <c r="B134" s="226"/>
      <c r="C134" s="226"/>
      <c r="G134" s="226"/>
      <c r="H134" s="226"/>
    </row>
    <row r="135" spans="2:8" x14ac:dyDescent="0.25">
      <c r="B135" s="226"/>
      <c r="C135" s="226"/>
      <c r="G135" s="226"/>
      <c r="H135" s="226"/>
    </row>
    <row r="136" spans="2:8" x14ac:dyDescent="0.25">
      <c r="B136" s="226"/>
      <c r="C136" s="226"/>
      <c r="G136" s="226"/>
      <c r="H136" s="226"/>
    </row>
    <row r="137" spans="2:8" x14ac:dyDescent="0.25">
      <c r="B137" s="226"/>
      <c r="C137" s="226"/>
      <c r="G137" s="226"/>
      <c r="H137" s="226"/>
    </row>
    <row r="138" spans="2:8" x14ac:dyDescent="0.25">
      <c r="B138" s="226"/>
      <c r="C138" s="226"/>
      <c r="G138" s="226"/>
      <c r="H138" s="226"/>
    </row>
    <row r="139" spans="2:8" x14ac:dyDescent="0.25">
      <c r="B139" s="226"/>
      <c r="C139" s="226"/>
      <c r="G139" s="226"/>
      <c r="H139" s="226"/>
    </row>
    <row r="140" spans="2:8" x14ac:dyDescent="0.25">
      <c r="B140" s="226"/>
      <c r="C140" s="226"/>
      <c r="G140" s="226"/>
      <c r="H140" s="226"/>
    </row>
    <row r="141" spans="2:8" x14ac:dyDescent="0.25">
      <c r="B141" s="226"/>
      <c r="C141" s="226"/>
      <c r="G141" s="226"/>
      <c r="H141" s="226"/>
    </row>
    <row r="142" spans="2:8" x14ac:dyDescent="0.25">
      <c r="B142" s="226"/>
      <c r="C142" s="226"/>
      <c r="G142" s="226"/>
      <c r="H142" s="226"/>
    </row>
    <row r="143" spans="2:8" x14ac:dyDescent="0.25">
      <c r="B143" s="226"/>
      <c r="C143" s="226"/>
      <c r="G143" s="226"/>
      <c r="H143" s="226"/>
    </row>
    <row r="144" spans="2:8" x14ac:dyDescent="0.25">
      <c r="B144" s="226"/>
      <c r="C144" s="226"/>
      <c r="G144" s="226"/>
      <c r="H144" s="226"/>
    </row>
    <row r="145" spans="2:8" x14ac:dyDescent="0.25">
      <c r="B145" s="226"/>
      <c r="C145" s="226"/>
      <c r="G145" s="226"/>
      <c r="H145" s="226"/>
    </row>
    <row r="146" spans="2:8" x14ac:dyDescent="0.25">
      <c r="B146" s="226"/>
      <c r="C146" s="226"/>
      <c r="G146" s="226"/>
      <c r="H146" s="226"/>
    </row>
    <row r="147" spans="2:8" x14ac:dyDescent="0.25">
      <c r="B147" s="226"/>
      <c r="C147" s="226"/>
      <c r="G147" s="226"/>
      <c r="H147" s="226"/>
    </row>
    <row r="148" spans="2:8" x14ac:dyDescent="0.25">
      <c r="B148" s="226"/>
      <c r="C148" s="226"/>
      <c r="G148" s="226"/>
      <c r="H148" s="226"/>
    </row>
    <row r="149" spans="2:8" x14ac:dyDescent="0.25">
      <c r="B149" s="226"/>
      <c r="C149" s="226"/>
      <c r="G149" s="226"/>
      <c r="H149" s="226"/>
    </row>
    <row r="150" spans="2:8" x14ac:dyDescent="0.25">
      <c r="B150" s="226"/>
      <c r="C150" s="226"/>
      <c r="G150" s="226"/>
      <c r="H150" s="226"/>
    </row>
    <row r="151" spans="2:8" x14ac:dyDescent="0.25">
      <c r="B151" s="226"/>
      <c r="C151" s="226"/>
      <c r="G151" s="226"/>
      <c r="H151" s="226"/>
    </row>
    <row r="152" spans="2:8" x14ac:dyDescent="0.25">
      <c r="B152" s="226"/>
      <c r="C152" s="226"/>
      <c r="G152" s="226"/>
      <c r="H152" s="226"/>
    </row>
    <row r="153" spans="2:8" x14ac:dyDescent="0.25">
      <c r="B153" s="226"/>
      <c r="C153" s="226"/>
      <c r="G153" s="226"/>
      <c r="H153" s="226"/>
    </row>
    <row r="154" spans="2:8" x14ac:dyDescent="0.25">
      <c r="B154" s="226"/>
      <c r="C154" s="226"/>
      <c r="G154" s="226"/>
      <c r="H154" s="226"/>
    </row>
    <row r="155" spans="2:8" x14ac:dyDescent="0.25">
      <c r="B155" s="226"/>
      <c r="C155" s="226"/>
      <c r="G155" s="226"/>
      <c r="H155" s="226"/>
    </row>
    <row r="156" spans="2:8" x14ac:dyDescent="0.25">
      <c r="B156" s="226"/>
      <c r="C156" s="226"/>
      <c r="G156" s="226"/>
      <c r="H156" s="226"/>
    </row>
    <row r="157" spans="2:8" x14ac:dyDescent="0.25">
      <c r="B157" s="226"/>
      <c r="C157" s="226"/>
      <c r="G157" s="226"/>
      <c r="H157" s="226"/>
    </row>
    <row r="158" spans="2:8" x14ac:dyDescent="0.25">
      <c r="B158" s="226"/>
      <c r="C158" s="226"/>
      <c r="G158" s="226"/>
      <c r="H158" s="226"/>
    </row>
    <row r="159" spans="2:8" x14ac:dyDescent="0.25">
      <c r="B159" s="226"/>
      <c r="C159" s="226"/>
      <c r="G159" s="226"/>
      <c r="H159" s="226"/>
    </row>
    <row r="160" spans="2:8" x14ac:dyDescent="0.25">
      <c r="B160" s="226"/>
      <c r="C160" s="226"/>
      <c r="G160" s="226"/>
      <c r="H160" s="226"/>
    </row>
    <row r="161" spans="2:8" x14ac:dyDescent="0.25">
      <c r="B161" s="226"/>
      <c r="C161" s="226"/>
      <c r="G161" s="226"/>
      <c r="H161" s="226"/>
    </row>
    <row r="162" spans="2:8" x14ac:dyDescent="0.25">
      <c r="B162" s="226"/>
      <c r="C162" s="226"/>
      <c r="G162" s="226"/>
      <c r="H162" s="226"/>
    </row>
    <row r="163" spans="2:8" x14ac:dyDescent="0.25">
      <c r="B163" s="226"/>
      <c r="C163" s="226"/>
      <c r="G163" s="226"/>
      <c r="H163" s="226"/>
    </row>
    <row r="164" spans="2:8" x14ac:dyDescent="0.25">
      <c r="B164" s="226"/>
      <c r="C164" s="226"/>
      <c r="G164" s="226"/>
      <c r="H164" s="226"/>
    </row>
    <row r="165" spans="2:8" x14ac:dyDescent="0.25">
      <c r="B165" s="226"/>
      <c r="C165" s="226"/>
      <c r="G165" s="226"/>
      <c r="H165" s="226"/>
    </row>
    <row r="166" spans="2:8" x14ac:dyDescent="0.25">
      <c r="B166" s="226"/>
      <c r="C166" s="226"/>
      <c r="G166" s="226"/>
      <c r="H166" s="226"/>
    </row>
    <row r="167" spans="2:8" x14ac:dyDescent="0.25">
      <c r="B167" s="226"/>
      <c r="C167" s="226"/>
      <c r="G167" s="226"/>
      <c r="H167" s="226"/>
    </row>
    <row r="168" spans="2:8" x14ac:dyDescent="0.25">
      <c r="B168" s="226"/>
      <c r="C168" s="226"/>
      <c r="G168" s="226"/>
      <c r="H168" s="226"/>
    </row>
    <row r="169" spans="2:8" x14ac:dyDescent="0.25">
      <c r="B169" s="226"/>
      <c r="C169" s="226"/>
      <c r="G169" s="226"/>
      <c r="H169" s="226"/>
    </row>
    <row r="170" spans="2:8" x14ac:dyDescent="0.25">
      <c r="B170" s="226"/>
      <c r="C170" s="226"/>
      <c r="G170" s="226"/>
      <c r="H170" s="226"/>
    </row>
    <row r="171" spans="2:8" x14ac:dyDescent="0.25">
      <c r="B171" s="226"/>
      <c r="C171" s="226"/>
      <c r="G171" s="226"/>
      <c r="H171" s="226"/>
    </row>
    <row r="172" spans="2:8" x14ac:dyDescent="0.25">
      <c r="B172" s="226"/>
      <c r="C172" s="226"/>
      <c r="G172" s="226"/>
      <c r="H172" s="226"/>
    </row>
  </sheetData>
  <sheetProtection algorithmName="SHA-512" hashValue="9wccJNAyUuQJrSoobwhEeamZ+BFyKuDZmwsCoi42zCexkNHnLePHeCQzorGeXoF8xOlP65eYTGo8LSayyKQtVw==" saltValue="oyul5JJ5l/DFohI2r91fxQ==" spinCount="100000" sheet="1" objects="1" scenarios="1"/>
  <protectedRanges>
    <protectedRange sqref="B20" name="Bereich2"/>
    <protectedRange sqref="C20" name="Bereich1"/>
  </protectedRanges>
  <mergeCells count="1">
    <mergeCell ref="B2:C2"/>
  </mergeCells>
  <conditionalFormatting sqref="B30">
    <cfRule type="cellIs" dxfId="2" priority="6" operator="greaterThan">
      <formula>0.3001</formula>
    </cfRule>
  </conditionalFormatting>
  <conditionalFormatting sqref="B34">
    <cfRule type="cellIs" dxfId="1" priority="1" operator="greaterThan">
      <formula>30%</formula>
    </cfRule>
  </conditionalFormatting>
  <conditionalFormatting sqref="B34">
    <cfRule type="cellIs" dxfId="0" priority="2" operator="lessThan">
      <formula>0.3%</formula>
    </cfRule>
  </conditionalFormatting>
  <pageMargins left="0.70866141732283472" right="0.70866141732283472" top="0.78740157480314954" bottom="0.78740157480314954" header="0.31496062992125984" footer="0.31496062992125984"/>
  <pageSetup paperSize="9" scale="75"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pageSetUpPr fitToPage="1"/>
  </sheetPr>
  <dimension ref="A1:I158"/>
  <sheetViews>
    <sheetView showGridLines="0" workbookViewId="0">
      <selection activeCell="E7" sqref="E7"/>
    </sheetView>
  </sheetViews>
  <sheetFormatPr baseColWidth="10" defaultColWidth="11.44140625" defaultRowHeight="13.2" x14ac:dyDescent="0.25"/>
  <cols>
    <col min="1" max="1" width="22.6640625" style="98" customWidth="1"/>
    <col min="2" max="2" width="17.5546875" style="98" bestFit="1" customWidth="1"/>
    <col min="3" max="3" width="16.33203125" style="98" bestFit="1" customWidth="1"/>
    <col min="4" max="4" width="14.5546875" style="98" bestFit="1" customWidth="1"/>
    <col min="5" max="5" width="11" style="98" bestFit="1" customWidth="1"/>
    <col min="6" max="6" width="13.5546875" style="298" bestFit="1" customWidth="1"/>
    <col min="7" max="16384" width="11.44140625" style="98"/>
  </cols>
  <sheetData>
    <row r="1" spans="1:9" x14ac:dyDescent="0.25">
      <c r="A1" s="299"/>
      <c r="B1" s="300"/>
      <c r="C1" s="300"/>
      <c r="D1" s="300"/>
      <c r="E1" s="300"/>
      <c r="F1" s="301"/>
    </row>
    <row r="2" spans="1:9" x14ac:dyDescent="0.25">
      <c r="A2" s="302" t="s">
        <v>147</v>
      </c>
      <c r="B2" s="303"/>
      <c r="C2" s="303"/>
      <c r="D2" s="303"/>
      <c r="E2" s="304"/>
      <c r="F2" s="305"/>
    </row>
    <row r="3" spans="1:9" x14ac:dyDescent="0.25">
      <c r="A3" s="306"/>
      <c r="F3" s="305"/>
    </row>
    <row r="4" spans="1:9" x14ac:dyDescent="0.25">
      <c r="A4" s="307" t="s">
        <v>148</v>
      </c>
      <c r="B4" s="308"/>
      <c r="C4" s="308"/>
      <c r="D4" s="308"/>
      <c r="E4" s="309"/>
      <c r="F4" s="305"/>
    </row>
    <row r="5" spans="1:9" x14ac:dyDescent="0.25">
      <c r="A5" s="310"/>
      <c r="B5" s="311"/>
      <c r="C5" s="311"/>
      <c r="D5" s="311"/>
      <c r="E5" s="312"/>
      <c r="F5" s="305"/>
    </row>
    <row r="6" spans="1:9" x14ac:dyDescent="0.25">
      <c r="A6" s="313"/>
      <c r="B6" s="311"/>
      <c r="C6" s="314" t="s">
        <v>149</v>
      </c>
      <c r="D6" s="314" t="s">
        <v>150</v>
      </c>
      <c r="E6" s="315" t="s">
        <v>124</v>
      </c>
      <c r="F6" s="305"/>
    </row>
    <row r="7" spans="1:9" x14ac:dyDescent="0.25">
      <c r="A7" s="316" t="s">
        <v>151</v>
      </c>
      <c r="B7" s="311"/>
      <c r="C7" s="317">
        <v>5</v>
      </c>
      <c r="D7" s="314">
        <f>C7*E$2</f>
        <v>0</v>
      </c>
      <c r="E7" s="318">
        <f>D7/'Berechnung Zeitanteile FE'!C21</f>
        <v>0</v>
      </c>
      <c r="F7" s="305"/>
    </row>
    <row r="8" spans="1:9" x14ac:dyDescent="0.25">
      <c r="A8" s="319"/>
      <c r="B8" s="320"/>
      <c r="C8" s="321"/>
      <c r="D8" s="321"/>
      <c r="E8" s="322"/>
      <c r="F8" s="323"/>
      <c r="G8" s="303"/>
      <c r="H8" s="303"/>
    </row>
    <row r="9" spans="1:9" x14ac:dyDescent="0.25">
      <c r="A9" s="306"/>
      <c r="F9" s="323"/>
      <c r="H9" s="303"/>
    </row>
    <row r="10" spans="1:9" x14ac:dyDescent="0.25">
      <c r="A10" s="324"/>
      <c r="B10" s="325" t="s">
        <v>152</v>
      </c>
      <c r="C10" s="326" t="s">
        <v>153</v>
      </c>
      <c r="D10" s="326" t="s">
        <v>154</v>
      </c>
      <c r="E10" s="327"/>
      <c r="F10" s="328"/>
      <c r="G10" s="185"/>
    </row>
    <row r="11" spans="1:9" x14ac:dyDescent="0.25">
      <c r="A11" s="329"/>
      <c r="B11" s="325" t="s">
        <v>155</v>
      </c>
      <c r="C11" s="330" t="e">
        <f>'Berechnung Vergütung FE'!B34</f>
        <v>#DIV/0!</v>
      </c>
      <c r="D11" s="330" t="s">
        <v>25</v>
      </c>
      <c r="E11" s="331" t="s">
        <v>124</v>
      </c>
      <c r="F11" s="332" t="s">
        <v>71</v>
      </c>
    </row>
    <row r="12" spans="1:9" ht="26.4" x14ac:dyDescent="0.25">
      <c r="A12" s="324" t="s">
        <v>156</v>
      </c>
      <c r="B12" s="333" t="e">
        <f>'Berechnung Vergütung FE'!B$11</f>
        <v>#DIV/0!</v>
      </c>
      <c r="C12" s="334" t="e">
        <f>B12*C$11</f>
        <v>#DIV/0!</v>
      </c>
      <c r="D12" s="333" t="e">
        <f>B12+C12</f>
        <v>#DIV/0!</v>
      </c>
      <c r="E12" s="335">
        <f>E7</f>
        <v>0</v>
      </c>
      <c r="F12" s="336" t="e">
        <f t="shared" ref="F12:F44" si="0">D12*E12</f>
        <v>#DIV/0!</v>
      </c>
    </row>
    <row r="13" spans="1:9" x14ac:dyDescent="0.25">
      <c r="A13" s="324"/>
      <c r="B13" s="333"/>
      <c r="C13" s="334"/>
      <c r="D13" s="333"/>
      <c r="E13" s="337"/>
      <c r="F13" s="338"/>
      <c r="H13" s="339"/>
      <c r="I13" s="303"/>
    </row>
    <row r="14" spans="1:9" x14ac:dyDescent="0.25">
      <c r="A14" s="324"/>
      <c r="B14" s="333"/>
      <c r="C14" s="334"/>
      <c r="D14" s="333"/>
      <c r="E14" s="337"/>
      <c r="F14" s="338"/>
      <c r="H14" s="339"/>
      <c r="I14" s="303"/>
    </row>
    <row r="15" spans="1:9" ht="26.4" x14ac:dyDescent="0.25">
      <c r="A15" s="324" t="s">
        <v>157</v>
      </c>
      <c r="B15" s="333"/>
      <c r="C15" s="340" t="e">
        <f>F12/E2</f>
        <v>#DIV/0!</v>
      </c>
      <c r="D15" s="341"/>
      <c r="E15" s="342"/>
      <c r="F15" s="332"/>
      <c r="H15" s="339"/>
      <c r="I15" s="303"/>
    </row>
    <row r="16" spans="1:9" x14ac:dyDescent="0.25">
      <c r="A16" s="380"/>
      <c r="B16" s="381"/>
      <c r="C16" s="343"/>
      <c r="D16" s="344"/>
      <c r="E16" s="345"/>
      <c r="F16" s="346"/>
      <c r="H16" s="339"/>
      <c r="I16" s="303"/>
    </row>
    <row r="17" spans="1:8" x14ac:dyDescent="0.25">
      <c r="F17" s="347"/>
      <c r="H17" s="303"/>
    </row>
    <row r="18" spans="1:8" x14ac:dyDescent="0.25">
      <c r="A18" s="299"/>
      <c r="B18" s="300"/>
      <c r="C18" s="300"/>
      <c r="D18" s="300"/>
      <c r="E18" s="300"/>
      <c r="F18" s="348"/>
      <c r="G18" s="303"/>
      <c r="H18" s="303"/>
    </row>
    <row r="19" spans="1:8" x14ac:dyDescent="0.25">
      <c r="A19" s="302" t="s">
        <v>158</v>
      </c>
      <c r="B19" s="303"/>
      <c r="C19" s="303"/>
      <c r="D19" s="303"/>
      <c r="E19" s="304"/>
      <c r="F19" s="323"/>
      <c r="G19" s="303"/>
      <c r="H19" s="303"/>
    </row>
    <row r="20" spans="1:8" x14ac:dyDescent="0.25">
      <c r="A20" s="306"/>
      <c r="F20" s="323"/>
      <c r="G20" s="303"/>
      <c r="H20" s="303"/>
    </row>
    <row r="21" spans="1:8" x14ac:dyDescent="0.25">
      <c r="A21" s="307" t="s">
        <v>159</v>
      </c>
      <c r="B21" s="308"/>
      <c r="C21" s="308"/>
      <c r="D21" s="308"/>
      <c r="E21" s="309"/>
      <c r="F21" s="323"/>
      <c r="G21" s="303"/>
      <c r="H21" s="303"/>
    </row>
    <row r="22" spans="1:8" x14ac:dyDescent="0.25">
      <c r="A22" s="313"/>
      <c r="B22" s="311"/>
      <c r="C22" s="314" t="s">
        <v>149</v>
      </c>
      <c r="D22" s="314"/>
      <c r="E22" s="315" t="s">
        <v>124</v>
      </c>
      <c r="F22" s="323"/>
    </row>
    <row r="23" spans="1:8" x14ac:dyDescent="0.25">
      <c r="A23" s="316" t="s">
        <v>151</v>
      </c>
      <c r="B23" s="311"/>
      <c r="C23" s="317">
        <v>2.5</v>
      </c>
      <c r="D23" s="314">
        <f>C23*E$19</f>
        <v>0</v>
      </c>
      <c r="E23" s="318">
        <f>D23/'Berechnung Zeitanteile FE'!C21</f>
        <v>0</v>
      </c>
      <c r="F23" s="323"/>
    </row>
    <row r="24" spans="1:8" x14ac:dyDescent="0.25">
      <c r="A24" s="319"/>
      <c r="B24" s="320"/>
      <c r="C24" s="349"/>
      <c r="D24" s="349"/>
      <c r="E24" s="322"/>
      <c r="F24" s="323"/>
    </row>
    <row r="25" spans="1:8" x14ac:dyDescent="0.25">
      <c r="A25" s="306"/>
      <c r="F25" s="323"/>
    </row>
    <row r="26" spans="1:8" x14ac:dyDescent="0.25">
      <c r="A26" s="324"/>
      <c r="B26" s="325" t="s">
        <v>152</v>
      </c>
      <c r="C26" s="326" t="s">
        <v>153</v>
      </c>
      <c r="D26" s="326" t="s">
        <v>154</v>
      </c>
      <c r="E26" s="327"/>
      <c r="F26" s="328"/>
    </row>
    <row r="27" spans="1:8" x14ac:dyDescent="0.25">
      <c r="A27" s="329"/>
      <c r="B27" s="325" t="s">
        <v>155</v>
      </c>
      <c r="C27" s="330" t="e">
        <f t="shared" ref="C27:C28" si="1">C11</f>
        <v>#DIV/0!</v>
      </c>
      <c r="D27" s="330" t="s">
        <v>25</v>
      </c>
      <c r="E27" s="331" t="s">
        <v>124</v>
      </c>
      <c r="F27" s="332" t="s">
        <v>71</v>
      </c>
    </row>
    <row r="28" spans="1:8" ht="26.4" x14ac:dyDescent="0.25">
      <c r="A28" s="324" t="s">
        <v>156</v>
      </c>
      <c r="B28" s="333" t="e">
        <f>B12</f>
        <v>#DIV/0!</v>
      </c>
      <c r="C28" s="334" t="e">
        <f t="shared" si="1"/>
        <v>#DIV/0!</v>
      </c>
      <c r="D28" s="333" t="e">
        <f>B28+C28</f>
        <v>#DIV/0!</v>
      </c>
      <c r="E28" s="335">
        <f>E23</f>
        <v>0</v>
      </c>
      <c r="F28" s="336" t="e">
        <f t="shared" si="0"/>
        <v>#DIV/0!</v>
      </c>
    </row>
    <row r="29" spans="1:8" x14ac:dyDescent="0.25">
      <c r="A29" s="324"/>
      <c r="B29" s="333"/>
      <c r="C29" s="334"/>
      <c r="D29" s="333"/>
      <c r="E29" s="337"/>
      <c r="F29" s="338"/>
    </row>
    <row r="30" spans="1:8" x14ac:dyDescent="0.25">
      <c r="A30" s="324"/>
      <c r="B30" s="333"/>
      <c r="C30" s="334"/>
      <c r="D30" s="333"/>
      <c r="E30" s="337"/>
      <c r="F30" s="338"/>
    </row>
    <row r="31" spans="1:8" ht="26.4" x14ac:dyDescent="0.25">
      <c r="A31" s="324" t="s">
        <v>160</v>
      </c>
      <c r="B31" s="333"/>
      <c r="C31" s="350" t="e">
        <f>F28/E19</f>
        <v>#DIV/0!</v>
      </c>
      <c r="D31" s="341"/>
      <c r="E31" s="342"/>
      <c r="F31" s="332"/>
    </row>
    <row r="32" spans="1:8" x14ac:dyDescent="0.25">
      <c r="A32" s="380"/>
      <c r="B32" s="381"/>
      <c r="C32" s="343"/>
      <c r="D32" s="344"/>
      <c r="E32" s="345"/>
      <c r="F32" s="346"/>
    </row>
    <row r="33" spans="1:6" x14ac:dyDescent="0.25">
      <c r="A33" s="299"/>
      <c r="B33" s="300"/>
      <c r="C33" s="300"/>
      <c r="D33" s="300"/>
      <c r="E33" s="300"/>
      <c r="F33" s="351"/>
    </row>
    <row r="34" spans="1:6" x14ac:dyDescent="0.25">
      <c r="A34" s="299"/>
      <c r="B34" s="300"/>
      <c r="C34" s="300"/>
      <c r="D34" s="300"/>
      <c r="E34" s="300"/>
      <c r="F34" s="348"/>
    </row>
    <row r="35" spans="1:6" x14ac:dyDescent="0.25">
      <c r="A35" s="302" t="s">
        <v>161</v>
      </c>
      <c r="B35" s="303"/>
      <c r="C35" s="303"/>
      <c r="D35" s="303"/>
      <c r="E35" s="304"/>
      <c r="F35" s="323"/>
    </row>
    <row r="36" spans="1:6" x14ac:dyDescent="0.25">
      <c r="A36" s="352"/>
      <c r="B36" s="353"/>
      <c r="C36" s="353"/>
      <c r="D36" s="353"/>
      <c r="E36" s="354"/>
      <c r="F36" s="323"/>
    </row>
    <row r="37" spans="1:6" x14ac:dyDescent="0.25">
      <c r="A37" s="307" t="s">
        <v>162</v>
      </c>
      <c r="B37" s="308"/>
      <c r="C37" s="308"/>
      <c r="D37" s="308"/>
      <c r="E37" s="309"/>
      <c r="F37" s="323"/>
    </row>
    <row r="38" spans="1:6" x14ac:dyDescent="0.25">
      <c r="A38" s="313"/>
      <c r="B38" s="311"/>
      <c r="C38" s="314" t="s">
        <v>149</v>
      </c>
      <c r="D38" s="314"/>
      <c r="E38" s="315" t="s">
        <v>124</v>
      </c>
      <c r="F38" s="323"/>
    </row>
    <row r="39" spans="1:6" x14ac:dyDescent="0.25">
      <c r="A39" s="316" t="s">
        <v>151</v>
      </c>
      <c r="B39" s="311"/>
      <c r="C39" s="317">
        <v>2.5</v>
      </c>
      <c r="D39" s="314">
        <f>C39*E$35</f>
        <v>0</v>
      </c>
      <c r="E39" s="318">
        <f>D39/'Berechnung Zeitanteile FE'!C21</f>
        <v>0</v>
      </c>
      <c r="F39" s="323"/>
    </row>
    <row r="40" spans="1:6" x14ac:dyDescent="0.25">
      <c r="A40" s="319"/>
      <c r="B40" s="320"/>
      <c r="C40" s="349"/>
      <c r="D40" s="349"/>
      <c r="E40" s="322"/>
      <c r="F40" s="323"/>
    </row>
    <row r="41" spans="1:6" x14ac:dyDescent="0.25">
      <c r="A41" s="355"/>
      <c r="B41" s="356"/>
      <c r="C41" s="356"/>
      <c r="D41" s="356"/>
      <c r="E41" s="356"/>
      <c r="F41" s="323"/>
    </row>
    <row r="42" spans="1:6" x14ac:dyDescent="0.25">
      <c r="A42" s="324"/>
      <c r="B42" s="325" t="s">
        <v>152</v>
      </c>
      <c r="C42" s="326" t="s">
        <v>153</v>
      </c>
      <c r="D42" s="326" t="s">
        <v>154</v>
      </c>
      <c r="E42" s="327"/>
      <c r="F42" s="328"/>
    </row>
    <row r="43" spans="1:6" x14ac:dyDescent="0.25">
      <c r="A43" s="329"/>
      <c r="B43" s="325" t="s">
        <v>155</v>
      </c>
      <c r="C43" s="330" t="e">
        <f>C11</f>
        <v>#DIV/0!</v>
      </c>
      <c r="D43" s="330" t="s">
        <v>25</v>
      </c>
      <c r="E43" s="331" t="s">
        <v>124</v>
      </c>
      <c r="F43" s="332" t="s">
        <v>71</v>
      </c>
    </row>
    <row r="44" spans="1:6" ht="26.4" x14ac:dyDescent="0.25">
      <c r="A44" s="324" t="s">
        <v>156</v>
      </c>
      <c r="B44" s="333" t="e">
        <f>'Berechnung Vergütung FE'!B$11</f>
        <v>#DIV/0!</v>
      </c>
      <c r="C44" s="334" t="e">
        <f>B44*C$27</f>
        <v>#DIV/0!</v>
      </c>
      <c r="D44" s="333" t="e">
        <f>B44+C44</f>
        <v>#DIV/0!</v>
      </c>
      <c r="E44" s="335">
        <f>E39</f>
        <v>0</v>
      </c>
      <c r="F44" s="336" t="e">
        <f t="shared" si="0"/>
        <v>#DIV/0!</v>
      </c>
    </row>
    <row r="45" spans="1:6" x14ac:dyDescent="0.25">
      <c r="A45" s="324"/>
      <c r="B45" s="333"/>
      <c r="C45" s="334"/>
      <c r="D45" s="333"/>
      <c r="E45" s="337"/>
      <c r="F45" s="338"/>
    </row>
    <row r="46" spans="1:6" x14ac:dyDescent="0.25">
      <c r="A46" s="324"/>
      <c r="B46" s="333"/>
      <c r="C46" s="334"/>
      <c r="D46" s="333"/>
      <c r="E46" s="337"/>
      <c r="F46" s="338"/>
    </row>
    <row r="47" spans="1:6" ht="26.4" x14ac:dyDescent="0.25">
      <c r="A47" s="324" t="s">
        <v>163</v>
      </c>
      <c r="B47" s="333"/>
      <c r="C47" s="357" t="e">
        <f>F44/E35</f>
        <v>#DIV/0!</v>
      </c>
      <c r="D47" s="341"/>
      <c r="E47" s="342"/>
      <c r="F47" s="332"/>
    </row>
    <row r="48" spans="1:6" x14ac:dyDescent="0.25">
      <c r="A48" s="380"/>
      <c r="B48" s="381"/>
      <c r="C48" s="358"/>
      <c r="D48" s="344"/>
      <c r="E48" s="345"/>
      <c r="F48" s="346"/>
    </row>
    <row r="57" ht="39" customHeight="1" x14ac:dyDescent="0.25"/>
    <row r="68" ht="36.75" customHeight="1" x14ac:dyDescent="0.25"/>
    <row r="107" ht="36.75" customHeight="1" x14ac:dyDescent="0.25"/>
    <row r="119" ht="38.25" customHeight="1" x14ac:dyDescent="0.25"/>
    <row r="131" ht="39" customHeight="1" x14ac:dyDescent="0.25"/>
    <row r="136" ht="39" customHeight="1" x14ac:dyDescent="0.25"/>
    <row r="140" ht="38.25" customHeight="1" x14ac:dyDescent="0.25"/>
    <row r="144" ht="41.25" customHeight="1" x14ac:dyDescent="0.25"/>
    <row r="158" ht="42" customHeight="1" x14ac:dyDescent="0.25"/>
  </sheetData>
  <sheetProtection algorithmName="SHA-512" hashValue="LqHoqCOFvyRA+XnVugFQ8vXonhFHksFU29AAmGT8aXK9jx1NDT9mLBWVogBrkGP4vlkDPqTeoJz/WqxooC2Ruw==" saltValue="dOedzkFK2IGl8ZAMzA+ohA==" spinCount="100000" sheet="1" objects="1" scenarios="1"/>
  <mergeCells count="3">
    <mergeCell ref="A16:B16"/>
    <mergeCell ref="A32:B32"/>
    <mergeCell ref="A48:B48"/>
  </mergeCells>
  <pageMargins left="0.7" right="0.7" top="0.78740157500000008" bottom="0.78740157500000008" header="0.3" footer="0.3"/>
  <pageSetup paperSize="9" scale="91"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Personal</vt:lpstr>
      <vt:lpstr>Sach- und Gemeinkosten</vt:lpstr>
      <vt:lpstr>Gesamtkosten</vt:lpstr>
      <vt:lpstr>Berechnung Zeitanteile FE</vt:lpstr>
      <vt:lpstr>Berechnung Vergütung FE</vt:lpstr>
      <vt:lpstr>Diagnostik</vt:lpstr>
      <vt:lpstr>'Berechnung Zeitanteile FE'!Druckbereich</vt:lpstr>
    </vt:vector>
  </TitlesOfParts>
  <Company>LVR-Infokom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Daubitz, Anika</dc:creator>
  <cp:lastModifiedBy>p0800342</cp:lastModifiedBy>
  <cp:revision>1</cp:revision>
  <dcterms:created xsi:type="dcterms:W3CDTF">2019-05-10T10:08:55Z</dcterms:created>
  <dcterms:modified xsi:type="dcterms:W3CDTF">2024-01-08T13:49:08Z</dcterms:modified>
</cp:coreProperties>
</file>